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\Relatórios mensais\2024\03 - Março\Versão final\"/>
    </mc:Choice>
  </mc:AlternateContent>
  <xr:revisionPtr revIDLastSave="0" documentId="13_ncr:1_{B914993F-63A2-4171-93A7-ABA5942CE6F8}" xr6:coauthVersionLast="47" xr6:coauthVersionMax="47" xr10:uidLastSave="{00000000-0000-0000-0000-000000000000}"/>
  <bookViews>
    <workbookView xWindow="-120" yWindow="-120" windowWidth="29040" windowHeight="15840" tabRatio="893" xr2:uid="{A800B4F3-1728-4C29-8222-9D21F6ED86F1}"/>
  </bookViews>
  <sheets>
    <sheet name=" Índice" sheetId="30" r:id="rId1"/>
    <sheet name="Siglas" sheetId="3" r:id="rId2"/>
    <sheet name="1" sheetId="1" r:id="rId3"/>
    <sheet name="2" sheetId="4" r:id="rId4"/>
    <sheet name="3" sheetId="5" r:id="rId5"/>
    <sheet name="4 e 5" sheetId="6" r:id="rId6"/>
    <sheet name="6" sheetId="7" r:id="rId7"/>
    <sheet name="7" sheetId="8" r:id="rId8"/>
    <sheet name="8" sheetId="9" r:id="rId9"/>
    <sheet name="9 e 10" sheetId="10" r:id="rId10"/>
    <sheet name="11 e 12" sheetId="11" r:id="rId11"/>
    <sheet name="13 e 14" sheetId="12" r:id="rId12"/>
    <sheet name="15" sheetId="13" r:id="rId13"/>
    <sheet name="16 e 17" sheetId="14" r:id="rId14"/>
    <sheet name="18" sheetId="15" r:id="rId15"/>
    <sheet name="19 e 20" sheetId="16" r:id="rId16"/>
    <sheet name="21" sheetId="34" r:id="rId17"/>
    <sheet name="22" sheetId="17" r:id="rId18"/>
    <sheet name="23" sheetId="18" r:id="rId19"/>
    <sheet name="24" sheetId="19" r:id="rId20"/>
    <sheet name="25" sheetId="20" r:id="rId21"/>
    <sheet name="26" sheetId="21" r:id="rId22"/>
    <sheet name="27" sheetId="22" r:id="rId23"/>
    <sheet name="28" sheetId="23" r:id="rId24"/>
    <sheet name="29" sheetId="24" r:id="rId25"/>
  </sheets>
  <externalReferences>
    <externalReference r:id="rId26"/>
  </externalReferences>
  <definedNames>
    <definedName name="\a">#N/A</definedName>
    <definedName name="_" localSheetId="0">#REF!</definedName>
    <definedName name="_" localSheetId="16">#REF!</definedName>
    <definedName name="_" localSheetId="1">#REF!</definedName>
    <definedName name="_">#REF!</definedName>
    <definedName name="_t1">#REF!</definedName>
    <definedName name="A" localSheetId="16">#REF!</definedName>
    <definedName name="A" localSheetId="1">#REF!</definedName>
    <definedName name="A">#REF!</definedName>
    <definedName name="aa" localSheetId="16">#REF!</definedName>
    <definedName name="aa" localSheetId="1">#REF!</definedName>
    <definedName name="aa">#REF!</definedName>
    <definedName name="Anuário99CNH" localSheetId="16">#REF!</definedName>
    <definedName name="Anuário99CNH" localSheetId="1">#REF!</definedName>
    <definedName name="Anuário99CNH">#REF!</definedName>
    <definedName name="ASAS" localSheetId="16">#REF!</definedName>
    <definedName name="ASAS" localSheetId="1">#REF!</definedName>
    <definedName name="ASAS">#REF!</definedName>
    <definedName name="b" localSheetId="16">#REF!</definedName>
    <definedName name="b" localSheetId="1">#REF!</definedName>
    <definedName name="b">#REF!</definedName>
    <definedName name="bb" localSheetId="16">#REF!</definedName>
    <definedName name="bb" localSheetId="1">#REF!</definedName>
    <definedName name="bb">#REF!</definedName>
    <definedName name="Cabe_1" localSheetId="16">#REF!</definedName>
    <definedName name="Cabe_1" localSheetId="1">#REF!</definedName>
    <definedName name="Cabe_1">#REF!</definedName>
    <definedName name="Cabe_2" localSheetId="16">#REF!</definedName>
    <definedName name="Cabe_2" localSheetId="1">#REF!</definedName>
    <definedName name="Cabe_2">#REF!</definedName>
    <definedName name="Cabe_3" localSheetId="16">#REF!</definedName>
    <definedName name="Cabe_3" localSheetId="1">#REF!</definedName>
    <definedName name="Cabe_3">#REF!</definedName>
    <definedName name="Cabe_4" localSheetId="16">#REF!</definedName>
    <definedName name="Cabe_4" localSheetId="1">#REF!</definedName>
    <definedName name="Cabe_4">#REF!</definedName>
    <definedName name="Cabe_5" localSheetId="16">#REF!</definedName>
    <definedName name="Cabe_5">#REF!</definedName>
    <definedName name="Cabe_6" localSheetId="16">#REF!</definedName>
    <definedName name="Cabe_6">#REF!</definedName>
    <definedName name="Cabe_7" localSheetId="16">#REF!</definedName>
    <definedName name="Cabe_7">#REF!</definedName>
    <definedName name="Cabe_8" localSheetId="16">#REF!</definedName>
    <definedName name="Cabe_8">#REF!</definedName>
    <definedName name="cc" localSheetId="16">#REF!</definedName>
    <definedName name="cc" localSheetId="1">#REF!</definedName>
    <definedName name="cc">#REF!</definedName>
    <definedName name="cen_1" localSheetId="16">#REF!</definedName>
    <definedName name="cen_1" localSheetId="1">#REF!</definedName>
    <definedName name="cen_1">#REF!</definedName>
    <definedName name="cen_2" localSheetId="16">#REF!</definedName>
    <definedName name="cen_2" localSheetId="1">#REF!</definedName>
    <definedName name="cen_2">#REF!</definedName>
    <definedName name="cen_3" localSheetId="16">#REF!</definedName>
    <definedName name="cen_3" localSheetId="1">#REF!</definedName>
    <definedName name="cen_3">#REF!</definedName>
    <definedName name="cen_t" localSheetId="16">#REF!</definedName>
    <definedName name="cen_t" localSheetId="1">#REF!</definedName>
    <definedName name="cen_t">#REF!</definedName>
    <definedName name="dd" localSheetId="16">#REF!</definedName>
    <definedName name="dd" localSheetId="1">#REF!</definedName>
    <definedName name="dd">#REF!</definedName>
    <definedName name="ddd">#REF!</definedName>
    <definedName name="ddddd" localSheetId="16">#REF!</definedName>
    <definedName name="ddddd" localSheetId="1">#REF!</definedName>
    <definedName name="ddddd">#REF!</definedName>
    <definedName name="dddkkk">#REF!</definedName>
    <definedName name="dir_1" localSheetId="16">#REF!</definedName>
    <definedName name="dir_1" localSheetId="1">#REF!</definedName>
    <definedName name="dir_1">#REF!</definedName>
    <definedName name="dir_2" localSheetId="16">#REF!</definedName>
    <definedName name="dir_2" localSheetId="1">#REF!</definedName>
    <definedName name="dir_2">#REF!</definedName>
    <definedName name="dir_3" localSheetId="16">#REF!</definedName>
    <definedName name="dir_3" localSheetId="1">#REF!</definedName>
    <definedName name="dir_3">#REF!</definedName>
    <definedName name="dir_t" localSheetId="16">#REF!</definedName>
    <definedName name="dir_t" localSheetId="1">#REF!</definedName>
    <definedName name="dir_t">#REF!</definedName>
    <definedName name="DISTRITOS" localSheetId="16">#REF!</definedName>
    <definedName name="DISTRITOS" localSheetId="1">#REF!</definedName>
    <definedName name="DISTRITOS">#REF!</definedName>
    <definedName name="distritos1" localSheetId="16">#REF!</definedName>
    <definedName name="distritos1" localSheetId="1">#REF!</definedName>
    <definedName name="distritos1">#REF!</definedName>
    <definedName name="Distritos2" localSheetId="16">#REF!</definedName>
    <definedName name="Distritos2" localSheetId="1">#REF!</definedName>
    <definedName name="Distritos2">#REF!</definedName>
    <definedName name="DS" localSheetId="16">#REF!</definedName>
    <definedName name="DS" localSheetId="1">#REF!</definedName>
    <definedName name="DS">#REF!</definedName>
    <definedName name="ee" localSheetId="16">#REF!</definedName>
    <definedName name="ee" localSheetId="1">#REF!</definedName>
    <definedName name="ee">#REF!</definedName>
    <definedName name="esq_1" localSheetId="16">#REF!</definedName>
    <definedName name="esq_1" localSheetId="1">#REF!</definedName>
    <definedName name="esq_1">#REF!</definedName>
    <definedName name="esq_2" localSheetId="16">#REF!</definedName>
    <definedName name="esq_2" localSheetId="1">#REF!</definedName>
    <definedName name="esq_2">#REF!</definedName>
    <definedName name="esq_3" localSheetId="16">#REF!</definedName>
    <definedName name="esq_3" localSheetId="1">#REF!</definedName>
    <definedName name="esq_3">#REF!</definedName>
    <definedName name="esq_t" localSheetId="16">#REF!</definedName>
    <definedName name="esq_t" localSheetId="1">#REF!</definedName>
    <definedName name="esq_t">#REF!</definedName>
    <definedName name="EWTRFER" localSheetId="16">#REF!</definedName>
    <definedName name="EWTRFER" localSheetId="1">#REF!</definedName>
    <definedName name="EWTRFER">#REF!</definedName>
    <definedName name="ff" localSheetId="16">#REF!</definedName>
    <definedName name="ff" localSheetId="1">#REF!</definedName>
    <definedName name="ff">#REF!</definedName>
    <definedName name="fff">#REF!</definedName>
    <definedName name="ffffff">#REF!</definedName>
    <definedName name="GFFG">'[1]Tx média'!$A$3</definedName>
    <definedName name="gg" localSheetId="16">#REF!</definedName>
    <definedName name="gg" localSheetId="1">#REF!</definedName>
    <definedName name="gg">#REF!</definedName>
    <definedName name="GGGG">#REF!</definedName>
    <definedName name="indic_ITRM" localSheetId="16">#REF!</definedName>
    <definedName name="indic_ITRM" localSheetId="1">#REF!</definedName>
    <definedName name="indic_ITRM">#REF!</definedName>
    <definedName name="Indic_TransRodoviario" localSheetId="16">#REF!</definedName>
    <definedName name="Indic_TransRodoviario" localSheetId="1">#REF!</definedName>
    <definedName name="Indic_TransRodoviario">#REF!</definedName>
    <definedName name="Indic_VáriosPerfGéneroSaúde" localSheetId="16">#REF!</definedName>
    <definedName name="Indic_VáriosPerfGéneroSaúde" localSheetId="1">#REF!</definedName>
    <definedName name="Indic_VáriosPerfGéneroSaúde">#REF!</definedName>
    <definedName name="IR_PARA" localSheetId="16">#REF!</definedName>
    <definedName name="IR_PARA" localSheetId="1">#REF!</definedName>
    <definedName name="IR_PARA">#REF!</definedName>
    <definedName name="Ir_para2" localSheetId="16">#REF!</definedName>
    <definedName name="Ir_para2" localSheetId="1">#REF!</definedName>
    <definedName name="Ir_para2">#REF!</definedName>
    <definedName name="jjj">#REF!</definedName>
    <definedName name="k" localSheetId="16">#REF!</definedName>
    <definedName name="k" localSheetId="1">#REF!</definedName>
    <definedName name="k">#REF!</definedName>
    <definedName name="mmmm" localSheetId="16">#REF!</definedName>
    <definedName name="mmmm" localSheetId="1">#REF!</definedName>
    <definedName name="mmmm">#REF!</definedName>
    <definedName name="nnn" localSheetId="16">#REF!</definedName>
    <definedName name="nnn" localSheetId="1">#REF!</definedName>
    <definedName name="nnn">#REF!</definedName>
    <definedName name="NUTS98" localSheetId="16">#REF!</definedName>
    <definedName name="NUTS98" localSheetId="1">#REF!</definedName>
    <definedName name="NUTS98">#REF!</definedName>
    <definedName name="Pag_1" localSheetId="16">#REF!</definedName>
    <definedName name="Pag_1" localSheetId="1">#REF!</definedName>
    <definedName name="Pag_1">#REF!</definedName>
    <definedName name="Print_Area_MI" localSheetId="16">#REF!</definedName>
    <definedName name="Print_Area_MI" localSheetId="1">#REF!</definedName>
    <definedName name="Print_Area_MI">#REF!</definedName>
    <definedName name="Print_area_MI1" localSheetId="16">#REF!</definedName>
    <definedName name="Print_area_MI1" localSheetId="1">#REF!</definedName>
    <definedName name="Print_area_MI1">#REF!</definedName>
    <definedName name="QP_QC_1999" localSheetId="16">#REF!</definedName>
    <definedName name="QP_QC_1999" localSheetId="1">#REF!</definedName>
    <definedName name="QP_QC_1999">#REF!</definedName>
    <definedName name="QQ" localSheetId="16">#REF!</definedName>
    <definedName name="QQ" localSheetId="1">#REF!</definedName>
    <definedName name="QQ">#REF!</definedName>
    <definedName name="QQQ" localSheetId="16">#REF!</definedName>
    <definedName name="QQQ" localSheetId="1">#REF!</definedName>
    <definedName name="QQQ">#REF!</definedName>
    <definedName name="Quadro_a1" localSheetId="16">#REF!</definedName>
    <definedName name="Quadro_a1" localSheetId="1">#REF!</definedName>
    <definedName name="Quadro_a1">#REF!</definedName>
    <definedName name="Quadro_a2" localSheetId="16">#REF!</definedName>
    <definedName name="Quadro_a2" localSheetId="1">#REF!</definedName>
    <definedName name="Quadro_a2">#REF!</definedName>
    <definedName name="Quadro_b1" localSheetId="16">#REF!</definedName>
    <definedName name="Quadro_b1">#REF!</definedName>
    <definedName name="Quadro_b2" localSheetId="16">#REF!</definedName>
    <definedName name="Quadro_b2">#REF!</definedName>
    <definedName name="Quadro_III.17___Parque_de_veículos_rodoviários_motorizados_presumivelmente_em_circulação__segundo_o_tipo_de_veículo" localSheetId="16">#REF!</definedName>
    <definedName name="Quadro_III.17___Parque_de_veículos_rodoviários_motorizados_presumivelmente_em_circulação__segundo_o_tipo_de_veículo" localSheetId="1">#REF!</definedName>
    <definedName name="Quadro_III.17___Parque_de_veículos_rodoviários_motorizados_presumivelmente_em_circulação__segundo_o_tipo_de_veículo">#REF!</definedName>
    <definedName name="Query1" localSheetId="16">#REF!</definedName>
    <definedName name="Query1" localSheetId="1">#REF!</definedName>
    <definedName name="Query1">#REF!</definedName>
    <definedName name="Query2" localSheetId="16">#REF!</definedName>
    <definedName name="Query2" localSheetId="1">#REF!</definedName>
    <definedName name="Query2">#REF!</definedName>
    <definedName name="query3" localSheetId="16">#REF!</definedName>
    <definedName name="query3" localSheetId="1">#REF!</definedName>
    <definedName name="query3">#REF!</definedName>
    <definedName name="rr" localSheetId="16">#REF!</definedName>
    <definedName name="rr" localSheetId="1">#REF!</definedName>
    <definedName name="rr">#REF!</definedName>
    <definedName name="SPSS" localSheetId="16">#REF!</definedName>
    <definedName name="SPSS" localSheetId="1">#REF!</definedName>
    <definedName name="SPSS">#REF!</definedName>
    <definedName name="Tit_1" localSheetId="16">#REF!</definedName>
    <definedName name="Tit_1" localSheetId="1">#REF!</definedName>
    <definedName name="Tit_1">#REF!</definedName>
    <definedName name="Tit_2" localSheetId="16">#REF!</definedName>
    <definedName name="Tit_2" localSheetId="1">#REF!</definedName>
    <definedName name="Tit_2">#REF!</definedName>
    <definedName name="Tit_3" localSheetId="16">#REF!</definedName>
    <definedName name="Tit_3" localSheetId="1">#REF!</definedName>
    <definedName name="Tit_3">#REF!</definedName>
    <definedName name="Tit_4" localSheetId="16">#REF!</definedName>
    <definedName name="Tit_4" localSheetId="1">#REF!</definedName>
    <definedName name="Tit_4">#REF!</definedName>
    <definedName name="Tit_5" localSheetId="16">#REF!</definedName>
    <definedName name="Tit_5" localSheetId="1">#REF!</definedName>
    <definedName name="Tit_5">#REF!</definedName>
    <definedName name="Titulo" localSheetId="16">#REF!</definedName>
    <definedName name="Titulo" localSheetId="1">#REF!</definedName>
    <definedName name="Titulo">#REF!</definedName>
    <definedName name="Todo" localSheetId="16">#REF!</definedName>
    <definedName name="Todo" localSheetId="1">#REF!</definedName>
    <definedName name="Todo">#REF!</definedName>
    <definedName name="Total_Receita_por_concelho" localSheetId="16">#REF!</definedName>
    <definedName name="Total_Receita_por_concelho" localSheetId="1">#REF!</definedName>
    <definedName name="Total_Receita_por_concelho">#REF!</definedName>
    <definedName name="tt" localSheetId="16">#REF!</definedName>
    <definedName name="tt" localSheetId="1">#REF!</definedName>
    <definedName name="tt">#REF!</definedName>
    <definedName name="Tudo" localSheetId="16">#REF!</definedName>
    <definedName name="Tudo" localSheetId="1">#REF!</definedName>
    <definedName name="Tudo">#REF!</definedName>
    <definedName name="vsdv" localSheetId="16">#REF!</definedName>
    <definedName name="vsdv" localSheetId="1">#REF!</definedName>
    <definedName name="vsdv">#REF!</definedName>
    <definedName name="wefqwer" localSheetId="16">#REF!</definedName>
    <definedName name="wefqwer" localSheetId="1">#REF!</definedName>
    <definedName name="wefqwer">#REF!</definedName>
    <definedName name="wqdswe" localSheetId="16">#REF!</definedName>
    <definedName name="wqdswe" localSheetId="1">#REF!</definedName>
    <definedName name="wqdswe">#REF!</definedName>
    <definedName name="ww" localSheetId="16">#REF!</definedName>
    <definedName name="ww" localSheetId="1">#REF!</definedName>
    <definedName name="ww">#REF!</definedName>
    <definedName name="xx" localSheetId="16">#REF!</definedName>
    <definedName name="xx" localSheetId="1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0" l="1"/>
  <c r="G7" i="20"/>
  <c r="H8" i="20"/>
  <c r="D9" i="20"/>
  <c r="G9" i="20"/>
  <c r="H10" i="20"/>
  <c r="D11" i="20"/>
  <c r="G11" i="20"/>
  <c r="H12" i="20"/>
  <c r="I10" i="18"/>
  <c r="H10" i="18"/>
  <c r="J10" i="18" l="1"/>
  <c r="I11" i="5"/>
  <c r="E11" i="5"/>
  <c r="C14" i="5"/>
  <c r="D14" i="5"/>
  <c r="F14" i="5"/>
  <c r="G14" i="5"/>
  <c r="H14" i="5"/>
  <c r="B14" i="5"/>
  <c r="C13" i="5"/>
  <c r="D13" i="5"/>
  <c r="F13" i="5"/>
  <c r="G13" i="5"/>
  <c r="H13" i="5"/>
  <c r="B13" i="5"/>
  <c r="C12" i="5"/>
  <c r="D12" i="5"/>
  <c r="F12" i="5"/>
  <c r="G12" i="5"/>
  <c r="H12" i="5"/>
  <c r="B12" i="5"/>
  <c r="K6" i="24"/>
  <c r="N6" i="10"/>
  <c r="O6" i="10"/>
  <c r="P6" i="10"/>
  <c r="N7" i="10"/>
  <c r="O7" i="10"/>
  <c r="P7" i="10"/>
  <c r="N8" i="10"/>
  <c r="O8" i="10"/>
  <c r="P8" i="10"/>
  <c r="K7" i="16" l="1"/>
  <c r="L7" i="16"/>
  <c r="M7" i="16"/>
  <c r="K8" i="16"/>
  <c r="L8" i="16"/>
  <c r="M8" i="16"/>
  <c r="K9" i="16"/>
  <c r="L9" i="16"/>
  <c r="M9" i="16"/>
  <c r="K10" i="16"/>
  <c r="L10" i="16"/>
  <c r="M10" i="16"/>
  <c r="K11" i="16"/>
  <c r="L11" i="16"/>
  <c r="M11" i="16"/>
  <c r="K12" i="16"/>
  <c r="L12" i="16"/>
  <c r="M12" i="16"/>
  <c r="K13" i="16"/>
  <c r="L13" i="16"/>
  <c r="M13" i="16"/>
  <c r="L6" i="16"/>
  <c r="M6" i="16"/>
  <c r="K6" i="16"/>
  <c r="P6" i="11" l="1"/>
  <c r="P7" i="11"/>
  <c r="O6" i="11"/>
  <c r="O7" i="11"/>
  <c r="N6" i="11"/>
  <c r="N7" i="11"/>
  <c r="I5" i="5"/>
  <c r="I12" i="5" s="1"/>
  <c r="E5" i="5"/>
  <c r="E12" i="5" s="1"/>
  <c r="A4" i="22"/>
  <c r="A4" i="21"/>
  <c r="A4" i="20"/>
  <c r="A4" i="19"/>
  <c r="A4" i="18"/>
  <c r="A4" i="17"/>
  <c r="A19" i="16"/>
  <c r="A4" i="16"/>
  <c r="A4" i="15"/>
  <c r="A13" i="14"/>
  <c r="A4" i="14"/>
  <c r="A4" i="13"/>
  <c r="A19" i="12"/>
  <c r="A4" i="12"/>
  <c r="A12" i="11"/>
  <c r="A4" i="11"/>
  <c r="A13" i="10"/>
  <c r="A4" i="10"/>
  <c r="A4" i="9"/>
  <c r="A4" i="8"/>
  <c r="A4" i="7"/>
  <c r="A4" i="4"/>
  <c r="N6" i="12"/>
  <c r="O6" i="12"/>
  <c r="P6" i="12"/>
  <c r="N7" i="12"/>
  <c r="O7" i="12"/>
  <c r="P7" i="12"/>
  <c r="N8" i="12"/>
  <c r="O8" i="12"/>
  <c r="P8" i="12"/>
  <c r="N9" i="12"/>
  <c r="O9" i="12"/>
  <c r="P9" i="12"/>
  <c r="N10" i="12"/>
  <c r="O10" i="12"/>
  <c r="P10" i="12"/>
  <c r="N11" i="12"/>
  <c r="O11" i="12"/>
  <c r="P11" i="12"/>
  <c r="N12" i="12"/>
  <c r="O12" i="12"/>
  <c r="P12" i="12"/>
  <c r="N13" i="12"/>
  <c r="O13" i="12"/>
  <c r="P13" i="12"/>
  <c r="G8" i="9" l="1"/>
  <c r="I29" i="16"/>
  <c r="H29" i="16"/>
  <c r="I28" i="16"/>
  <c r="H28" i="16"/>
  <c r="I27" i="16"/>
  <c r="H27" i="16"/>
  <c r="I26" i="16"/>
  <c r="H26" i="16"/>
  <c r="I25" i="16"/>
  <c r="H25" i="16"/>
  <c r="I24" i="16"/>
  <c r="H24" i="16"/>
  <c r="I23" i="16"/>
  <c r="H23" i="16"/>
  <c r="I22" i="16"/>
  <c r="H22" i="16"/>
  <c r="F29" i="16"/>
  <c r="E29" i="16"/>
  <c r="F28" i="16"/>
  <c r="E28" i="16"/>
  <c r="F27" i="16"/>
  <c r="E27" i="16"/>
  <c r="F26" i="16"/>
  <c r="E26" i="16"/>
  <c r="F25" i="16"/>
  <c r="E25" i="16"/>
  <c r="F24" i="16"/>
  <c r="E24" i="16"/>
  <c r="F23" i="16"/>
  <c r="E23" i="16"/>
  <c r="F22" i="16"/>
  <c r="E22" i="16"/>
  <c r="C28" i="16"/>
  <c r="C23" i="16"/>
  <c r="C24" i="16"/>
  <c r="C25" i="16"/>
  <c r="C26" i="16"/>
  <c r="C27" i="16"/>
  <c r="C29" i="16"/>
  <c r="C22" i="16"/>
  <c r="B23" i="16"/>
  <c r="B24" i="16"/>
  <c r="B25" i="16"/>
  <c r="B26" i="16"/>
  <c r="B27" i="16"/>
  <c r="B28" i="16"/>
  <c r="B29" i="16"/>
  <c r="B22" i="16"/>
  <c r="I18" i="14"/>
  <c r="H18" i="14"/>
  <c r="I17" i="14"/>
  <c r="H17" i="14"/>
  <c r="I16" i="14"/>
  <c r="H16" i="14"/>
  <c r="F18" i="14"/>
  <c r="E18" i="14"/>
  <c r="F17" i="14"/>
  <c r="E17" i="14"/>
  <c r="F16" i="14"/>
  <c r="E16" i="14"/>
  <c r="C17" i="14"/>
  <c r="C18" i="14"/>
  <c r="C16" i="14"/>
  <c r="B17" i="14"/>
  <c r="B18" i="14"/>
  <c r="B16" i="14"/>
  <c r="L29" i="12"/>
  <c r="K29" i="12"/>
  <c r="L28" i="12"/>
  <c r="K28" i="12"/>
  <c r="L27" i="12"/>
  <c r="K27" i="12"/>
  <c r="L26" i="12"/>
  <c r="K26" i="12"/>
  <c r="L25" i="12"/>
  <c r="K25" i="12"/>
  <c r="L24" i="12"/>
  <c r="K24" i="12"/>
  <c r="L23" i="12"/>
  <c r="K23" i="12"/>
  <c r="L22" i="12"/>
  <c r="K22" i="12"/>
  <c r="I29" i="12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22" i="12"/>
  <c r="E22" i="12"/>
  <c r="C23" i="12"/>
  <c r="C24" i="12"/>
  <c r="C25" i="12"/>
  <c r="C26" i="12"/>
  <c r="C27" i="12"/>
  <c r="C28" i="12"/>
  <c r="C29" i="12"/>
  <c r="C22" i="12"/>
  <c r="B23" i="12"/>
  <c r="B24" i="12"/>
  <c r="B25" i="12"/>
  <c r="B26" i="12"/>
  <c r="B27" i="12"/>
  <c r="B28" i="12"/>
  <c r="B29" i="12"/>
  <c r="B22" i="12"/>
  <c r="L16" i="11"/>
  <c r="K16" i="11"/>
  <c r="L15" i="11"/>
  <c r="K15" i="11"/>
  <c r="I16" i="11"/>
  <c r="H16" i="11"/>
  <c r="I15" i="11"/>
  <c r="H15" i="11"/>
  <c r="F16" i="11"/>
  <c r="E16" i="11"/>
  <c r="F15" i="11"/>
  <c r="E15" i="11"/>
  <c r="C16" i="11"/>
  <c r="C15" i="11"/>
  <c r="B16" i="11"/>
  <c r="B15" i="11"/>
  <c r="L18" i="10"/>
  <c r="K18" i="10"/>
  <c r="L17" i="10"/>
  <c r="K17" i="10"/>
  <c r="L16" i="10"/>
  <c r="K16" i="10"/>
  <c r="I18" i="10"/>
  <c r="H18" i="10"/>
  <c r="I17" i="10"/>
  <c r="H17" i="10"/>
  <c r="I16" i="10"/>
  <c r="H16" i="10"/>
  <c r="F18" i="10"/>
  <c r="E18" i="10"/>
  <c r="F17" i="10"/>
  <c r="E17" i="10"/>
  <c r="F16" i="10"/>
  <c r="E16" i="10"/>
  <c r="C17" i="10"/>
  <c r="C18" i="10"/>
  <c r="C16" i="10"/>
  <c r="B17" i="10"/>
  <c r="B18" i="10"/>
  <c r="B16" i="10"/>
  <c r="K17" i="6"/>
  <c r="L17" i="6"/>
  <c r="K18" i="6"/>
  <c r="L18" i="6"/>
  <c r="H17" i="6"/>
  <c r="I17" i="6"/>
  <c r="H18" i="6"/>
  <c r="I18" i="6"/>
  <c r="L16" i="6"/>
  <c r="K16" i="6"/>
  <c r="I16" i="6"/>
  <c r="H16" i="6"/>
  <c r="E17" i="6"/>
  <c r="F17" i="6"/>
  <c r="E18" i="6"/>
  <c r="F18" i="6"/>
  <c r="F16" i="6"/>
  <c r="E16" i="6"/>
  <c r="C17" i="6"/>
  <c r="C18" i="6"/>
  <c r="C16" i="6"/>
  <c r="B17" i="6"/>
  <c r="B18" i="6"/>
  <c r="B16" i="6"/>
  <c r="N16" i="11" l="1"/>
  <c r="O16" i="11"/>
  <c r="N15" i="11"/>
  <c r="O15" i="11"/>
  <c r="O17" i="10" l="1"/>
  <c r="N17" i="10"/>
  <c r="N16" i="10"/>
  <c r="O16" i="10"/>
  <c r="N18" i="10"/>
  <c r="O18" i="10"/>
  <c r="J9" i="14"/>
  <c r="G9" i="14"/>
  <c r="D9" i="14"/>
  <c r="M14" i="12"/>
  <c r="J14" i="12"/>
  <c r="G14" i="12"/>
  <c r="D14" i="12"/>
  <c r="P14" i="12" l="1"/>
  <c r="G7" i="4"/>
  <c r="E10" i="5" l="1"/>
  <c r="E14" i="5" s="1"/>
  <c r="E9" i="5"/>
  <c r="E8" i="5"/>
  <c r="E7" i="5"/>
  <c r="E6" i="5"/>
  <c r="E13" i="5" s="1"/>
  <c r="I8" i="5" l="1"/>
  <c r="I9" i="5"/>
  <c r="I10" i="5"/>
  <c r="I14" i="5" s="1"/>
  <c r="I6" i="5"/>
  <c r="I13" i="5" s="1"/>
  <c r="I7" i="5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O22" i="12"/>
  <c r="N22" i="12"/>
  <c r="G10" i="13"/>
  <c r="G6" i="13"/>
  <c r="J9" i="9"/>
  <c r="D11" i="9"/>
  <c r="D12" i="9"/>
  <c r="G8" i="4"/>
  <c r="M11" i="9"/>
  <c r="C14" i="16" l="1"/>
  <c r="D14" i="16"/>
  <c r="E14" i="16"/>
  <c r="F14" i="16"/>
  <c r="G14" i="16"/>
  <c r="H14" i="16"/>
  <c r="I14" i="16"/>
  <c r="J14" i="16"/>
  <c r="B14" i="16"/>
  <c r="E7" i="15"/>
  <c r="E8" i="15"/>
  <c r="E9" i="15"/>
  <c r="E10" i="15"/>
  <c r="E11" i="15"/>
  <c r="E12" i="15"/>
  <c r="E6" i="15"/>
  <c r="B13" i="15"/>
  <c r="K8" i="11"/>
  <c r="L8" i="11"/>
  <c r="M8" i="11"/>
  <c r="H8" i="11"/>
  <c r="I8" i="11"/>
  <c r="J8" i="11"/>
  <c r="C8" i="11"/>
  <c r="D8" i="11"/>
  <c r="E8" i="11"/>
  <c r="F8" i="11"/>
  <c r="G8" i="11"/>
  <c r="B8" i="11"/>
  <c r="C9" i="10"/>
  <c r="D9" i="10"/>
  <c r="E9" i="10"/>
  <c r="F9" i="10"/>
  <c r="G9" i="10"/>
  <c r="H9" i="10"/>
  <c r="I9" i="10"/>
  <c r="J9" i="10"/>
  <c r="K9" i="10"/>
  <c r="L9" i="10"/>
  <c r="M9" i="10"/>
  <c r="C9" i="6"/>
  <c r="D9" i="6"/>
  <c r="E9" i="6"/>
  <c r="F9" i="6"/>
  <c r="G9" i="6"/>
  <c r="H9" i="6"/>
  <c r="I9" i="6"/>
  <c r="J9" i="6"/>
  <c r="K9" i="6"/>
  <c r="L9" i="6"/>
  <c r="M9" i="6"/>
  <c r="B9" i="6"/>
  <c r="G15" i="20"/>
  <c r="L25" i="16" l="1"/>
  <c r="K25" i="16"/>
  <c r="L29" i="16"/>
  <c r="K29" i="16"/>
  <c r="F30" i="16"/>
  <c r="E30" i="16"/>
  <c r="L28" i="16"/>
  <c r="K28" i="16"/>
  <c r="L24" i="16"/>
  <c r="K24" i="16"/>
  <c r="B30" i="16"/>
  <c r="C30" i="16"/>
  <c r="L26" i="16"/>
  <c r="K26" i="16"/>
  <c r="L27" i="16"/>
  <c r="K27" i="16"/>
  <c r="L23" i="16"/>
  <c r="K23" i="16"/>
  <c r="L22" i="16"/>
  <c r="K22" i="16"/>
  <c r="I30" i="16"/>
  <c r="H30" i="16"/>
  <c r="L17" i="11"/>
  <c r="K17" i="11"/>
  <c r="I17" i="11"/>
  <c r="H17" i="11"/>
  <c r="E17" i="11"/>
  <c r="F17" i="11"/>
  <c r="B17" i="11"/>
  <c r="C17" i="11"/>
  <c r="I19" i="10"/>
  <c r="H19" i="10"/>
  <c r="L19" i="10"/>
  <c r="K19" i="10"/>
  <c r="C19" i="10"/>
  <c r="F19" i="10"/>
  <c r="E19" i="10"/>
  <c r="B19" i="6"/>
  <c r="C19" i="6"/>
  <c r="H19" i="6"/>
  <c r="I19" i="6"/>
  <c r="F19" i="6"/>
  <c r="E19" i="6"/>
  <c r="K19" i="6"/>
  <c r="L19" i="6"/>
  <c r="N8" i="11"/>
  <c r="P8" i="11"/>
  <c r="O8" i="11"/>
  <c r="P9" i="10"/>
  <c r="O9" i="10"/>
  <c r="M14" i="16"/>
  <c r="L14" i="16"/>
  <c r="K14" i="16"/>
  <c r="B19" i="23"/>
  <c r="C9" i="22"/>
  <c r="B9" i="22"/>
  <c r="D7" i="22"/>
  <c r="D8" i="22"/>
  <c r="D6" i="22"/>
  <c r="G7" i="21"/>
  <c r="F8" i="21"/>
  <c r="E8" i="21"/>
  <c r="D7" i="21"/>
  <c r="H16" i="20"/>
  <c r="C15" i="20"/>
  <c r="B15" i="20"/>
  <c r="C14" i="19"/>
  <c r="B14" i="19"/>
  <c r="F10" i="18"/>
  <c r="E10" i="18"/>
  <c r="C10" i="18"/>
  <c r="B10" i="18"/>
  <c r="I10" i="17"/>
  <c r="H10" i="17"/>
  <c r="F10" i="17"/>
  <c r="E10" i="17"/>
  <c r="C10" i="17"/>
  <c r="B10" i="17"/>
  <c r="D13" i="15"/>
  <c r="E13" i="15" s="1"/>
  <c r="C13" i="15"/>
  <c r="F7" i="15"/>
  <c r="F8" i="15"/>
  <c r="F9" i="15"/>
  <c r="F10" i="15"/>
  <c r="F11" i="15"/>
  <c r="F12" i="15"/>
  <c r="F6" i="15"/>
  <c r="I9" i="14"/>
  <c r="I19" i="14" s="1"/>
  <c r="H9" i="14"/>
  <c r="H19" i="14" s="1"/>
  <c r="F9" i="14"/>
  <c r="F19" i="14" s="1"/>
  <c r="E9" i="14"/>
  <c r="E19" i="14" s="1"/>
  <c r="C9" i="14"/>
  <c r="C19" i="14" s="1"/>
  <c r="B9" i="14"/>
  <c r="B19" i="14" s="1"/>
  <c r="L24" i="13"/>
  <c r="K24" i="13"/>
  <c r="I24" i="13"/>
  <c r="H24" i="13"/>
  <c r="F24" i="13"/>
  <c r="E24" i="13"/>
  <c r="C24" i="13"/>
  <c r="B24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G7" i="13"/>
  <c r="G8" i="13"/>
  <c r="G9" i="13"/>
  <c r="G11" i="13"/>
  <c r="G13" i="13"/>
  <c r="G15" i="13"/>
  <c r="G16" i="13"/>
  <c r="G17" i="13"/>
  <c r="G18" i="13"/>
  <c r="G19" i="13"/>
  <c r="G20" i="13"/>
  <c r="G21" i="13"/>
  <c r="G22" i="13"/>
  <c r="G23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M6" i="13"/>
  <c r="J6" i="13"/>
  <c r="D6" i="13"/>
  <c r="L14" i="12"/>
  <c r="L30" i="12" s="1"/>
  <c r="K14" i="12"/>
  <c r="K30" i="12" s="1"/>
  <c r="I14" i="12"/>
  <c r="I30" i="12" s="1"/>
  <c r="H14" i="12"/>
  <c r="H30" i="12" s="1"/>
  <c r="F14" i="12"/>
  <c r="F30" i="12" s="1"/>
  <c r="E14" i="12"/>
  <c r="E30" i="12" s="1"/>
  <c r="C14" i="12"/>
  <c r="C30" i="12" s="1"/>
  <c r="B14" i="12"/>
  <c r="B30" i="12" s="1"/>
  <c r="B9" i="10"/>
  <c r="N9" i="10" s="1"/>
  <c r="L13" i="9"/>
  <c r="K13" i="9"/>
  <c r="I13" i="9"/>
  <c r="H13" i="9"/>
  <c r="F13" i="9"/>
  <c r="E13" i="9"/>
  <c r="C13" i="9"/>
  <c r="B13" i="9"/>
  <c r="M7" i="9"/>
  <c r="M8" i="9"/>
  <c r="M9" i="9"/>
  <c r="M10" i="9"/>
  <c r="M12" i="9"/>
  <c r="J7" i="9"/>
  <c r="J8" i="9"/>
  <c r="G7" i="9"/>
  <c r="D7" i="9"/>
  <c r="D8" i="9"/>
  <c r="D9" i="9"/>
  <c r="D10" i="9"/>
  <c r="M6" i="9"/>
  <c r="J6" i="9"/>
  <c r="G6" i="9"/>
  <c r="D6" i="9"/>
  <c r="L14" i="8"/>
  <c r="K14" i="8"/>
  <c r="I14" i="8"/>
  <c r="H14" i="8"/>
  <c r="F14" i="8"/>
  <c r="E14" i="8"/>
  <c r="C14" i="8"/>
  <c r="B14" i="8"/>
  <c r="M7" i="8"/>
  <c r="M8" i="8"/>
  <c r="M9" i="8"/>
  <c r="M10" i="8"/>
  <c r="M11" i="8"/>
  <c r="M12" i="8"/>
  <c r="M13" i="8"/>
  <c r="J7" i="8"/>
  <c r="J8" i="8"/>
  <c r="J9" i="8"/>
  <c r="J10" i="8"/>
  <c r="J11" i="8"/>
  <c r="J12" i="8"/>
  <c r="J13" i="8"/>
  <c r="G7" i="8"/>
  <c r="G8" i="8"/>
  <c r="G9" i="8"/>
  <c r="G10" i="8"/>
  <c r="G11" i="8"/>
  <c r="G12" i="8"/>
  <c r="G13" i="8"/>
  <c r="D7" i="8"/>
  <c r="D8" i="8"/>
  <c r="D9" i="8"/>
  <c r="D10" i="8"/>
  <c r="D11" i="8"/>
  <c r="D12" i="8"/>
  <c r="D13" i="8"/>
  <c r="M6" i="8"/>
  <c r="J6" i="8"/>
  <c r="G6" i="8"/>
  <c r="D6" i="8"/>
  <c r="L13" i="7"/>
  <c r="K13" i="7"/>
  <c r="I13" i="7"/>
  <c r="H13" i="7"/>
  <c r="F13" i="7"/>
  <c r="E13" i="7"/>
  <c r="C13" i="7"/>
  <c r="B13" i="7"/>
  <c r="M7" i="7"/>
  <c r="M8" i="7"/>
  <c r="M9" i="7"/>
  <c r="M10" i="7"/>
  <c r="M11" i="7"/>
  <c r="M12" i="7"/>
  <c r="J7" i="7"/>
  <c r="J8" i="7"/>
  <c r="J9" i="7"/>
  <c r="J10" i="7"/>
  <c r="J11" i="7"/>
  <c r="J12" i="7"/>
  <c r="G7" i="7"/>
  <c r="G8" i="7"/>
  <c r="G9" i="7"/>
  <c r="G10" i="7"/>
  <c r="G11" i="7"/>
  <c r="G12" i="7"/>
  <c r="D7" i="7"/>
  <c r="D8" i="7"/>
  <c r="D9" i="7"/>
  <c r="D10" i="7"/>
  <c r="D11" i="7"/>
  <c r="D12" i="7"/>
  <c r="M6" i="7"/>
  <c r="J6" i="7"/>
  <c r="G6" i="7"/>
  <c r="D6" i="7"/>
  <c r="L9" i="4"/>
  <c r="K9" i="4"/>
  <c r="I9" i="4"/>
  <c r="H9" i="4"/>
  <c r="F9" i="4"/>
  <c r="E9" i="4"/>
  <c r="C9" i="4"/>
  <c r="B9" i="4"/>
  <c r="M7" i="4"/>
  <c r="M8" i="4"/>
  <c r="J7" i="4"/>
  <c r="J8" i="4"/>
  <c r="M6" i="4"/>
  <c r="J6" i="4"/>
  <c r="G6" i="4"/>
  <c r="D7" i="4"/>
  <c r="D8" i="4"/>
  <c r="D6" i="4"/>
  <c r="L9" i="1"/>
  <c r="K9" i="1"/>
  <c r="I9" i="1"/>
  <c r="H9" i="1"/>
  <c r="F9" i="1"/>
  <c r="E9" i="1"/>
  <c r="C9" i="1"/>
  <c r="B9" i="1"/>
  <c r="M7" i="1"/>
  <c r="M8" i="1"/>
  <c r="M6" i="1"/>
  <c r="J7" i="1"/>
  <c r="J8" i="1"/>
  <c r="J6" i="1"/>
  <c r="G8" i="1"/>
  <c r="G6" i="1"/>
  <c r="D7" i="1"/>
  <c r="D8" i="1"/>
  <c r="D6" i="1"/>
  <c r="M9" i="1" l="1"/>
  <c r="L30" i="16"/>
  <c r="K30" i="16"/>
  <c r="N17" i="11"/>
  <c r="O17" i="11"/>
  <c r="B19" i="10"/>
  <c r="N19" i="10"/>
  <c r="O19" i="10"/>
  <c r="M24" i="13"/>
  <c r="H8" i="21"/>
  <c r="D14" i="19"/>
  <c r="M14" i="8"/>
  <c r="O14" i="12"/>
  <c r="O30" i="12" s="1"/>
  <c r="D24" i="13"/>
  <c r="N14" i="12"/>
  <c r="N30" i="12" s="1"/>
  <c r="J13" i="9"/>
  <c r="G9" i="1"/>
  <c r="D9" i="1"/>
  <c r="D10" i="18"/>
  <c r="D10" i="17"/>
  <c r="M13" i="9"/>
  <c r="D9" i="22"/>
  <c r="J9" i="1"/>
  <c r="G10" i="17"/>
  <c r="J24" i="13"/>
  <c r="G24" i="13"/>
  <c r="J14" i="8"/>
  <c r="D15" i="20"/>
  <c r="G10" i="18"/>
  <c r="J10" i="17"/>
  <c r="F13" i="15"/>
  <c r="G13" i="9"/>
  <c r="D13" i="9"/>
  <c r="G14" i="8"/>
  <c r="D14" i="8"/>
  <c r="M13" i="7"/>
  <c r="J13" i="7"/>
  <c r="G13" i="7"/>
  <c r="D13" i="7"/>
  <c r="M9" i="4"/>
  <c r="J9" i="4"/>
  <c r="G9" i="4"/>
  <c r="D9" i="4"/>
</calcChain>
</file>

<file path=xl/sharedStrings.xml><?xml version="1.0" encoding="utf-8"?>
<sst xmlns="http://schemas.openxmlformats.org/spreadsheetml/2006/main" count="560" uniqueCount="225">
  <si>
    <t>1 - Sinistralidade em Portugal</t>
  </si>
  <si>
    <t>2 - Sinistralidade no Continente</t>
  </si>
  <si>
    <t>CAPÍTULO II - Fiscalização</t>
  </si>
  <si>
    <t>1 - Fiscalização ANSR, GNR, PSP e PML</t>
  </si>
  <si>
    <t>CAPÍTULO III - Processo Contraordenacional</t>
  </si>
  <si>
    <t>SIGLAS e  ABREVIATURAS</t>
  </si>
  <si>
    <t>AcV</t>
  </si>
  <si>
    <t>Acidente com vítimas</t>
  </si>
  <si>
    <t>AcVM</t>
  </si>
  <si>
    <t>Acidente com vítimas mortais</t>
  </si>
  <si>
    <t>AcFG</t>
  </si>
  <si>
    <t>Acidente com feridos graves</t>
  </si>
  <si>
    <t>AcFL</t>
  </si>
  <si>
    <t>Acidente com feridos leves</t>
  </si>
  <si>
    <t>ANSR</t>
  </si>
  <si>
    <t>Autoridade Nacional de Segurança Rodoviária</t>
  </si>
  <si>
    <t>BEAV</t>
  </si>
  <si>
    <t>Boletim Estatístico de Acidente de Viação</t>
  </si>
  <si>
    <t>FG</t>
  </si>
  <si>
    <t>Ferido grave</t>
  </si>
  <si>
    <t>FL</t>
  </si>
  <si>
    <t>Ferido leve</t>
  </si>
  <si>
    <t>GNR</t>
  </si>
  <si>
    <t>Guarda Nacional Republicana</t>
  </si>
  <si>
    <t>IGR</t>
  </si>
  <si>
    <t>Índice de gravidade</t>
  </si>
  <si>
    <t>PML</t>
  </si>
  <si>
    <t>Polícia Municipal de Lisboa</t>
  </si>
  <si>
    <t>PSP</t>
  </si>
  <si>
    <t>Polícia de Segurança Pública</t>
  </si>
  <si>
    <t>SINCRO</t>
  </si>
  <si>
    <t>VM</t>
  </si>
  <si>
    <t>p.p.</t>
  </si>
  <si>
    <t>Pontos percentuais</t>
  </si>
  <si>
    <t>Continente</t>
  </si>
  <si>
    <t>Total</t>
  </si>
  <si>
    <t>RA Açores</t>
  </si>
  <si>
    <t>RA Madeira</t>
  </si>
  <si>
    <t>RA</t>
  </si>
  <si>
    <t>Região Autónoma</t>
  </si>
  <si>
    <t>AcVM+AcFG</t>
  </si>
  <si>
    <t>Vítimas totais</t>
  </si>
  <si>
    <t>Mês</t>
  </si>
  <si>
    <t>2.ª feira</t>
  </si>
  <si>
    <t>3.ª feira</t>
  </si>
  <si>
    <t>4.ª feira</t>
  </si>
  <si>
    <t>5.ª feira</t>
  </si>
  <si>
    <t>6.ª feira</t>
  </si>
  <si>
    <t>Sábado</t>
  </si>
  <si>
    <t>Domingo</t>
  </si>
  <si>
    <t>Janeiro</t>
  </si>
  <si>
    <t>[00:00-03:00[</t>
  </si>
  <si>
    <t>[03:00-06:00[</t>
  </si>
  <si>
    <t>[06:00-09:00[</t>
  </si>
  <si>
    <t>[09:00-12:00[</t>
  </si>
  <si>
    <t>[12:00-15:00[</t>
  </si>
  <si>
    <t>[15:00-18:00[</t>
  </si>
  <si>
    <t>[18:00-21:00[</t>
  </si>
  <si>
    <t>Bom tempo</t>
  </si>
  <si>
    <t>Chuva</t>
  </si>
  <si>
    <t>Nevoeiro</t>
  </si>
  <si>
    <t>Vento</t>
  </si>
  <si>
    <t>Neve</t>
  </si>
  <si>
    <t>Granizo</t>
  </si>
  <si>
    <t>n.d.</t>
  </si>
  <si>
    <t>Atropelamento</t>
  </si>
  <si>
    <t>Colisão</t>
  </si>
  <si>
    <t>Despiste</t>
  </si>
  <si>
    <t>Dentro das localidades</t>
  </si>
  <si>
    <t>Fora das localidades</t>
  </si>
  <si>
    <t>Outras*</t>
  </si>
  <si>
    <t>AE</t>
  </si>
  <si>
    <t>Autoestrada</t>
  </si>
  <si>
    <t>EM</t>
  </si>
  <si>
    <t>EN</t>
  </si>
  <si>
    <t>Estrada nacional</t>
  </si>
  <si>
    <t>ER</t>
  </si>
  <si>
    <t>Estrada regional</t>
  </si>
  <si>
    <t>Estrada municipal</t>
  </si>
  <si>
    <t>IC</t>
  </si>
  <si>
    <t>Itinerário Complementar</t>
  </si>
  <si>
    <t>IP</t>
  </si>
  <si>
    <t>Itinerário principal</t>
  </si>
  <si>
    <t>Aveiro</t>
  </si>
  <si>
    <t>Beja</t>
  </si>
  <si>
    <t>Braga</t>
  </si>
  <si>
    <t>Bragança</t>
  </si>
  <si>
    <t>C.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</si>
  <si>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</si>
  <si>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</si>
  <si>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</si>
  <si>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</si>
  <si>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</si>
  <si>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</si>
  <si>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</si>
  <si>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</si>
  <si>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</si>
  <si>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</si>
  <si>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V. Castelo</t>
  </si>
  <si>
    <t>Vila Real</t>
  </si>
  <si>
    <t>Viseu</t>
  </si>
  <si>
    <t>Condutores</t>
  </si>
  <si>
    <t>Passageiros</t>
  </si>
  <si>
    <t>Peões</t>
  </si>
  <si>
    <t>Velocípedes</t>
  </si>
  <si>
    <t>Veículos agrícolas</t>
  </si>
  <si>
    <t>N.º Condutores / Veículos fiscalizados presencialmente</t>
  </si>
  <si>
    <t>N.º Veículos fiscalizados por radar</t>
  </si>
  <si>
    <t>Total de infrações</t>
  </si>
  <si>
    <t>Taxa de infração</t>
  </si>
  <si>
    <t>Infrações</t>
  </si>
  <si>
    <t>Tipo de infração</t>
  </si>
  <si>
    <t>Velocidade</t>
  </si>
  <si>
    <t>Álcool</t>
  </si>
  <si>
    <t>Seguro</t>
  </si>
  <si>
    <t>Inspeção periódica obrigatória</t>
  </si>
  <si>
    <t>Telemóvel</t>
  </si>
  <si>
    <t>Sistemas de retenção para crianças</t>
  </si>
  <si>
    <t>Outras</t>
  </si>
  <si>
    <t>N.º de veículos fiscalizados por radar</t>
  </si>
  <si>
    <t>Influência de álcool</t>
  </si>
  <si>
    <t>Testes efetuados</t>
  </si>
  <si>
    <t>Falta de habilitação legal para condução</t>
  </si>
  <si>
    <t>Detenções</t>
  </si>
  <si>
    <t>Nº de pontos disponíveis</t>
  </si>
  <si>
    <t>Nº de condutores</t>
  </si>
  <si>
    <t>Ano</t>
  </si>
  <si>
    <t>Nº de cartas cassadas</t>
  </si>
  <si>
    <t>Sistema Nacional de Controlo de Velocidade</t>
  </si>
  <si>
    <t>Motociclos</t>
  </si>
  <si>
    <t>Ciclomotores</t>
  </si>
  <si>
    <t>Veículos Intervenientes</t>
  </si>
  <si>
    <t>-</t>
  </si>
  <si>
    <t>N.º Condutores / Veículos fiscalizados</t>
  </si>
  <si>
    <t>Veículos ligeiros</t>
  </si>
  <si>
    <t>Veículos pesados</t>
  </si>
  <si>
    <t>Outros</t>
  </si>
  <si>
    <t>Março</t>
  </si>
  <si>
    <t>Quadro 3. Evolução da Sinistralidade no Continente</t>
  </si>
  <si>
    <t>Quadro 4. Sinistralidade no Continente por mês</t>
  </si>
  <si>
    <t>[21:00-00:00[</t>
  </si>
  <si>
    <t>Entidade fiscalizadora</t>
  </si>
  <si>
    <t>Total de vítimas</t>
  </si>
  <si>
    <t>Fevereiro</t>
  </si>
  <si>
    <t>Arruamento</t>
  </si>
  <si>
    <t xml:space="preserve">                        QUADROS DE RESULTADOS</t>
  </si>
  <si>
    <t>CAPÍTULO I - Sinistralidade a 24h</t>
  </si>
  <si>
    <t xml:space="preserve">∆ (%) </t>
  </si>
  <si>
    <t>N.º infrações
Tx. Infração</t>
  </si>
  <si>
    <t>N.º infrações</t>
  </si>
  <si>
    <t>Tx. Infração</t>
  </si>
  <si>
    <t>Vítima mortal (a 24h neste relatório)</t>
  </si>
  <si>
    <t>Total de Condutores /      Veículos fiscalizados</t>
  </si>
  <si>
    <t>Cintos de segurança</t>
  </si>
  <si>
    <t xml:space="preserve"> </t>
  </si>
  <si>
    <t>Brisa</t>
  </si>
  <si>
    <t>Ascendi</t>
  </si>
  <si>
    <t>Quadro 5. Sinistralidade no Continente por mês, taxas de variação</t>
  </si>
  <si>
    <t>Quadro 6. Sinistralidade no Continente por dia da semana</t>
  </si>
  <si>
    <t>Quadro 7. Sinistralidade no Continente por período horário</t>
  </si>
  <si>
    <t>Quadro 8. Sinistralidade no Continente por fatores atmosféricos</t>
  </si>
  <si>
    <t>Quadro 9. Sinistralidade no Continente por natureza</t>
  </si>
  <si>
    <t>Quadro 10. Sinistralidade no Continente por natureza, taxas de variação</t>
  </si>
  <si>
    <t>Quadro 11. Sinistralidade no Continente por localização</t>
  </si>
  <si>
    <t>Quadro 13. Sinistralidade no Continente por tipo de via</t>
  </si>
  <si>
    <t>Quadro 14. Sinistralidade no Continente por tipo de via, taxas de variação</t>
  </si>
  <si>
    <t>Quadro 12. Sinistralidade no Continente por localização, taxas de variação</t>
  </si>
  <si>
    <t>Quadro 15. Sinistralidade no Continente por distrito</t>
  </si>
  <si>
    <t>Quadro 16. Sinistralidade no Continente por categoria de utilizador</t>
  </si>
  <si>
    <t>Quadro 17. Sinistralidade no Continente por categoria de utilizador, taxas de variação</t>
  </si>
  <si>
    <t>Quadro 18. Sinistralidade no Continente por categoria de veículo</t>
  </si>
  <si>
    <t>Quadro 19. Sinistralidade no Continente por categoria de veículo e peões</t>
  </si>
  <si>
    <t>Quadro 20. Sinistralidade no Continente por categoria de veículo e peões, taxas de variação</t>
  </si>
  <si>
    <t>Quadro 21. Vítimas mortais por entidade gestora de via (EGV)</t>
  </si>
  <si>
    <t>%</t>
  </si>
  <si>
    <t>TOTAL</t>
  </si>
  <si>
    <t>total</t>
  </si>
  <si>
    <t>Tipo de Gestão</t>
  </si>
  <si>
    <t>Entidade Gestora</t>
  </si>
  <si>
    <t>Concessionária
da Rede Rodoviária Nacional</t>
  </si>
  <si>
    <t>Infraestruturas Portugal</t>
  </si>
  <si>
    <t xml:space="preserve"> Concessionárias 
do Estado</t>
  </si>
  <si>
    <t>Gestão Municipal</t>
  </si>
  <si>
    <t>N.º VM / EGV</t>
  </si>
  <si>
    <t>Total 
VM</t>
  </si>
  <si>
    <r>
      <t xml:space="preserve">PML </t>
    </r>
    <r>
      <rPr>
        <vertAlign val="superscript"/>
        <sz val="9"/>
        <rFont val="Avenir Next LT Pro"/>
        <family val="2"/>
      </rPr>
      <t>(1)</t>
    </r>
  </si>
  <si>
    <r>
      <t xml:space="preserve">Total </t>
    </r>
    <r>
      <rPr>
        <b/>
        <vertAlign val="superscript"/>
        <sz val="9"/>
        <rFont val="Avenir Next LT Pro"/>
        <family val="2"/>
      </rPr>
      <t>(2)</t>
    </r>
  </si>
  <si>
    <r>
      <t>PML</t>
    </r>
    <r>
      <rPr>
        <vertAlign val="superscript"/>
        <sz val="9"/>
        <rFont val="Avenir Next LT Pro"/>
        <family val="2"/>
      </rPr>
      <t>(1)</t>
    </r>
  </si>
  <si>
    <t>∆(%) 24/19</t>
  </si>
  <si>
    <t>Quadro 1. Sinistralidade em Portugal, 2024 vs 2019</t>
  </si>
  <si>
    <t>Quadro 2. Sinistralidade em Portugal, 2024 vs 2023</t>
  </si>
  <si>
    <t>∆(%) 24/23</t>
  </si>
  <si>
    <t>24/19</t>
  </si>
  <si>
    <t>24/23</t>
  </si>
  <si>
    <t>Quadro 22. Condutores e veículos fiscalizados</t>
  </si>
  <si>
    <t>Quadro 23. Infrações</t>
  </si>
  <si>
    <t>Quadro 24. Tipologia de infrações</t>
  </si>
  <si>
    <t>Quadro 25.  Infrações por excesso de velocidade</t>
  </si>
  <si>
    <t>Quadro 26.  Infrações por influência de álcool</t>
  </si>
  <si>
    <t>Quadro 27.  Detenções</t>
  </si>
  <si>
    <t>2024(p)</t>
  </si>
  <si>
    <t>Quadro 25. Infrações por excesso de velocidade</t>
  </si>
  <si>
    <t>Quadro 26. Infrações por influência de álcool</t>
  </si>
  <si>
    <t>Quadro 27. Detenções</t>
  </si>
  <si>
    <t>Janeiro-março</t>
  </si>
  <si>
    <t>∆(%) 24/14</t>
  </si>
  <si>
    <t>Quadro 21. Vítimas mortais por entidade gestora de via (EGV), resumo janeiro a março 2024</t>
  </si>
  <si>
    <t>Caldas da Rainha</t>
  </si>
  <si>
    <r>
      <t xml:space="preserve">(1) </t>
    </r>
    <r>
      <rPr>
        <sz val="8"/>
        <color theme="1"/>
        <rFont val="Trebuchet MS"/>
        <family val="2"/>
      </rPr>
      <t>Dados não disponíveis em tempo útil</t>
    </r>
  </si>
  <si>
    <t>Outros*</t>
  </si>
  <si>
    <t>Quadro 29.  Número de cartas cassadas, 2016 – março de 2024</t>
  </si>
  <si>
    <t>Quadro 29. Número de cartas cassadas, 2016 - março de 2024</t>
  </si>
  <si>
    <t>Quadro 28. Número de pontos disponíveis dos condutores que se encontravam sancionados com subtração de pontos em março de 2024</t>
  </si>
  <si>
    <t xml:space="preserve"> - </t>
  </si>
  <si>
    <t>Alcobaça, Azambuja, Barcelos, Benavente, Serpa, Vila Nova de Famalicão</t>
  </si>
  <si>
    <t>Alvaiázere, Amadora, Amarante, Batalha, Bombarral, Cantanhede, Cartaxo, Castro Marim, Celorico de Basto, Évora, Ferreira do Alentejo, Figueira da Foz, Figueiró dos Vinhos, Guimarães, Idanha-a-Nova, Lamego, Leiria, Lisboa, Loulé, Olhão, Oliveira de Azeméis, Paços de Ferreira, Paredes, Penafiel, Pombal, Santa Comba Dão, Vila Nova de Gaia, Vinhais, Viseu</t>
  </si>
  <si>
    <t>Em análise</t>
  </si>
  <si>
    <t>Concessão Oeste</t>
  </si>
  <si>
    <t>Concessão Algarve</t>
  </si>
  <si>
    <t>Concessão Norte Litoral</t>
  </si>
  <si>
    <t xml:space="preserve">Globalvia </t>
  </si>
  <si>
    <t xml:space="preserve"> * Inclui máquinas industriais, triciclos, quadriciclos, veículos de tração animal veículos sobre carris, desconhecidos e não definidos</t>
  </si>
  <si>
    <t>* Inclui acessos, estradas florestais, pontes, variantes e não definidas</t>
  </si>
  <si>
    <t>Março de 2024</t>
  </si>
  <si>
    <t xml:space="preserve">                        Relatório Mensal de Sinistralidade (24h), Fiscalização e Contraordenações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</si>
</sst>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9"/>
      <name val="Avenir Next LT Pro"/>
      <family val="2"/>
    </font>
    <font>
      <b/>
      <sz val="9"/>
      <color theme="0"/>
      <name val="Avenir Next LT Pro"/>
      <family val="2"/>
    </font>
    <font>
      <b/>
      <sz val="9"/>
      <name val="Avenir Next LT Pro"/>
      <family val="2"/>
    </font>
    <font>
      <sz val="9"/>
      <color theme="1"/>
      <name val="Avenir Next LT Pro"/>
      <family val="2"/>
    </font>
    <font>
      <b/>
      <sz val="11"/>
      <name val="Avenir Next LT Pro"/>
      <family val="2"/>
    </font>
    <font>
      <b/>
      <sz val="11"/>
      <color theme="0"/>
      <name val="Avenir Next LT Pro"/>
      <family val="2"/>
    </font>
    <font>
      <b/>
      <i/>
      <sz val="9"/>
      <name val="Avenir Next LT Pro"/>
      <family val="2"/>
    </font>
    <font>
      <i/>
      <sz val="9"/>
      <name val="Avenir Next LT Pro"/>
      <family val="2"/>
    </font>
    <font>
      <vertAlign val="superscript"/>
      <sz val="9"/>
      <name val="Avenir Next LT Pro"/>
      <family val="2"/>
    </font>
    <font>
      <b/>
      <vertAlign val="superscript"/>
      <sz val="9"/>
      <name val="Avenir Next LT Pro"/>
      <family val="2"/>
    </font>
    <font>
      <b/>
      <sz val="9"/>
      <color theme="1"/>
      <name val="Avenir Next LT Pro"/>
      <family val="2"/>
    </font>
    <font>
      <b/>
      <i/>
      <sz val="9"/>
      <color theme="1"/>
      <name val="Avenir Next LT Pro"/>
      <family val="2"/>
    </font>
    <font>
      <sz val="9"/>
      <color rgb="FF000000"/>
      <name val="Avenir Next LT Pro"/>
      <family val="2"/>
    </font>
    <font>
      <sz val="11"/>
      <name val="Avenir Next LT Pro"/>
      <family val="2"/>
    </font>
    <font>
      <b/>
      <sz val="11"/>
      <color rgb="FF002060"/>
      <name val="Avenir Next LT Pro"/>
      <family val="2"/>
    </font>
    <font>
      <sz val="11"/>
      <color theme="1"/>
      <name val="Avenir Next LT Pro"/>
      <family val="2"/>
    </font>
    <font>
      <b/>
      <sz val="12"/>
      <color theme="0"/>
      <name val="Avenir Next LT Pro"/>
      <family val="2"/>
    </font>
    <font>
      <sz val="7"/>
      <color theme="1"/>
      <name val="Trebuchet MS"/>
      <family val="2"/>
    </font>
    <font>
      <sz val="8"/>
      <color theme="1"/>
      <name val="Trebuchet MS"/>
      <family val="2"/>
    </font>
    <font>
      <sz val="8"/>
      <color theme="1"/>
      <name val="Avenir Next LT Pro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rgb="FF4F81BD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theme="4"/>
      </top>
      <bottom style="thin">
        <color rgb="FF4F81BD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rgb="FF4F81BD"/>
      </top>
      <bottom/>
      <diagonal/>
    </border>
    <border>
      <left style="thick">
        <color theme="0"/>
      </left>
      <right/>
      <top style="medium">
        <color rgb="FF4F81BD"/>
      </top>
      <bottom style="thin">
        <color rgb="FF4F81BD"/>
      </bottom>
      <diagonal/>
    </border>
    <border>
      <left/>
      <right style="thick">
        <color theme="0"/>
      </right>
      <top style="medium">
        <color rgb="FF4F81BD"/>
      </top>
      <bottom style="thin">
        <color rgb="FF4F81BD"/>
      </bottom>
      <diagonal/>
    </border>
    <border>
      <left style="thick">
        <color theme="0"/>
      </left>
      <right/>
      <top style="thin">
        <color rgb="FF4F81BD"/>
      </top>
      <bottom style="thin">
        <color rgb="FF4F81BD"/>
      </bottom>
      <diagonal/>
    </border>
    <border>
      <left/>
      <right style="thick">
        <color theme="0"/>
      </right>
      <top style="thin">
        <color rgb="FF4F81BD"/>
      </top>
      <bottom style="thin">
        <color rgb="FF4F81BD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medium">
        <color rgb="FF4F81BD"/>
      </bottom>
      <diagonal/>
    </border>
    <border>
      <left/>
      <right style="thick">
        <color theme="0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thin">
        <color rgb="FF4F81BD"/>
      </bottom>
      <diagonal/>
    </border>
    <border>
      <left/>
      <right style="medium">
        <color theme="0"/>
      </right>
      <top style="medium">
        <color rgb="FF4F81BD"/>
      </top>
      <bottom style="thin">
        <color rgb="FF4F81BD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ck">
        <color theme="0"/>
      </left>
      <right/>
      <top/>
      <bottom style="thin">
        <color rgb="FF4F81BD"/>
      </bottom>
      <diagonal/>
    </border>
    <border>
      <left/>
      <right style="thick">
        <color theme="0"/>
      </right>
      <top/>
      <bottom style="thin">
        <color rgb="FF4F81BD"/>
      </bottom>
      <diagonal/>
    </border>
    <border>
      <left style="thick">
        <color theme="0"/>
      </left>
      <right/>
      <top style="thin">
        <color theme="4"/>
      </top>
      <bottom style="thin">
        <color theme="4"/>
      </bottom>
      <diagonal/>
    </border>
    <border>
      <left/>
      <right style="thick">
        <color theme="0"/>
      </right>
      <top style="thin">
        <color theme="4"/>
      </top>
      <bottom style="thin">
        <color theme="4"/>
      </bottom>
      <diagonal/>
    </border>
    <border>
      <left style="thick">
        <color theme="0"/>
      </left>
      <right/>
      <top/>
      <bottom style="medium">
        <color theme="4"/>
      </bottom>
      <diagonal/>
    </border>
    <border>
      <left/>
      <right style="thick">
        <color theme="0"/>
      </right>
      <top/>
      <bottom style="medium">
        <color theme="4"/>
      </bottom>
      <diagonal/>
    </border>
    <border>
      <left style="thick">
        <color theme="0"/>
      </left>
      <right/>
      <top style="thin">
        <color rgb="FF4F81BD"/>
      </top>
      <bottom/>
      <diagonal/>
    </border>
    <border>
      <left/>
      <right style="thick">
        <color theme="0"/>
      </right>
      <top style="thin">
        <color rgb="FF4F81BD"/>
      </top>
      <bottom/>
      <diagonal/>
    </border>
    <border>
      <left/>
      <right/>
      <top style="medium">
        <color rgb="FF4F81BD"/>
      </top>
      <bottom style="thin">
        <color theme="4"/>
      </bottom>
      <diagonal/>
    </border>
    <border>
      <left/>
      <right style="thick">
        <color theme="0"/>
      </right>
      <top style="thin">
        <color theme="4"/>
      </top>
      <bottom style="thin">
        <color rgb="FF4F81BD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rgb="FF366092"/>
      </top>
      <bottom style="medium">
        <color rgb="FF366092"/>
      </bottom>
      <diagonal/>
    </border>
    <border>
      <left style="thick">
        <color theme="0"/>
      </left>
      <right/>
      <top style="thin">
        <color rgb="FF4F81BD"/>
      </top>
      <bottom style="thin">
        <color theme="4"/>
      </bottom>
      <diagonal/>
    </border>
    <border>
      <left style="thick">
        <color theme="0"/>
      </left>
      <right/>
      <top style="medium">
        <color rgb="FF4F81BD"/>
      </top>
      <bottom style="thin">
        <color theme="4"/>
      </bottom>
      <diagonal/>
    </border>
    <border>
      <left style="thick">
        <color theme="0"/>
      </left>
      <right/>
      <top style="thin">
        <color theme="4"/>
      </top>
      <bottom style="thin">
        <color rgb="FF4F81BD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thick">
        <color theme="0"/>
      </left>
      <right/>
      <top/>
      <bottom style="medium">
        <color rgb="FF0070C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ck">
        <color theme="0"/>
      </left>
      <right/>
      <top style="medium">
        <color theme="0"/>
      </top>
      <bottom style="thin">
        <color rgb="FF4F81BD"/>
      </bottom>
      <diagonal/>
    </border>
    <border>
      <left/>
      <right/>
      <top style="medium">
        <color theme="0"/>
      </top>
      <bottom style="thin">
        <color rgb="FF4F81BD"/>
      </bottom>
      <diagonal/>
    </border>
    <border>
      <left/>
      <right style="thick">
        <color theme="0"/>
      </right>
      <top style="medium">
        <color theme="0"/>
      </top>
      <bottom style="thin">
        <color rgb="FF4F81BD"/>
      </bottom>
      <diagonal/>
    </border>
    <border>
      <left style="medium">
        <color theme="0"/>
      </left>
      <right/>
      <top style="medium">
        <color theme="0"/>
      </top>
      <bottom style="thin">
        <color rgb="FF4F81BD"/>
      </bottom>
      <diagonal/>
    </border>
    <border>
      <left/>
      <right style="medium">
        <color theme="0"/>
      </right>
      <top style="medium">
        <color theme="0"/>
      </top>
      <bottom style="thin">
        <color rgb="FF4F81BD"/>
      </bottom>
      <diagonal/>
    </border>
    <border>
      <left style="medium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thick">
        <color theme="0"/>
      </left>
      <right/>
      <top style="thick">
        <color theme="0"/>
      </top>
      <bottom style="thin">
        <color rgb="FF4F81BD"/>
      </bottom>
      <diagonal/>
    </border>
    <border>
      <left/>
      <right/>
      <top style="medium">
        <color rgb="FF4F81BD"/>
      </top>
      <bottom/>
      <diagonal/>
    </border>
    <border>
      <left/>
      <right/>
      <top style="thin">
        <color theme="4" tint="-0.24994659260841701"/>
      </top>
      <bottom style="medium">
        <color rgb="FF366092"/>
      </bottom>
      <diagonal/>
    </border>
    <border>
      <left style="thick">
        <color theme="0"/>
      </left>
      <right style="thick">
        <color theme="0"/>
      </right>
      <top/>
      <bottom style="medium">
        <color rgb="FF366092"/>
      </bottom>
      <diagonal/>
    </border>
    <border>
      <left style="thick">
        <color theme="0"/>
      </left>
      <right/>
      <top/>
      <bottom style="medium">
        <color rgb="FF366092"/>
      </bottom>
      <diagonal/>
    </border>
    <border>
      <left style="thick">
        <color theme="0"/>
      </left>
      <right/>
      <top style="thin">
        <color rgb="FF366092"/>
      </top>
      <bottom style="medium">
        <color rgb="FF366092"/>
      </bottom>
      <diagonal/>
    </border>
    <border>
      <left/>
      <right style="thick">
        <color theme="0"/>
      </right>
      <top style="medium">
        <color rgb="FF366092"/>
      </top>
      <bottom/>
      <diagonal/>
    </border>
    <border>
      <left style="thick">
        <color theme="0"/>
      </left>
      <right style="thick">
        <color theme="0"/>
      </right>
      <top/>
      <bottom style="thin">
        <color rgb="FF4F81BD"/>
      </bottom>
      <diagonal/>
    </border>
    <border>
      <left/>
      <right style="thick">
        <color theme="0"/>
      </right>
      <top/>
      <bottom style="medium">
        <color rgb="FF366092"/>
      </bottom>
      <diagonal/>
    </border>
    <border>
      <left/>
      <right/>
      <top style="medium">
        <color rgb="FF366092"/>
      </top>
      <bottom/>
      <diagonal/>
    </border>
    <border>
      <left style="thick">
        <color theme="0"/>
      </left>
      <right style="thick">
        <color theme="0"/>
      </right>
      <top style="medium">
        <color rgb="FF366092"/>
      </top>
      <bottom style="thin">
        <color rgb="FF4F81BD"/>
      </bottom>
      <diagonal/>
    </border>
    <border>
      <left style="thick">
        <color theme="0"/>
      </left>
      <right/>
      <top style="medium">
        <color rgb="FF366092"/>
      </top>
      <bottom style="thin">
        <color rgb="FF4F81BD"/>
      </bottom>
      <diagonal/>
    </border>
    <border>
      <left style="thick">
        <color theme="0"/>
      </left>
      <right style="thick">
        <color theme="0"/>
      </right>
      <top style="thin">
        <color rgb="FF4F81BD"/>
      </top>
      <bottom style="thin">
        <color rgb="FF366092"/>
      </bottom>
      <diagonal/>
    </border>
    <border>
      <left style="thick">
        <color theme="0"/>
      </left>
      <right/>
      <top style="thin">
        <color rgb="FF4F81BD"/>
      </top>
      <bottom style="thin">
        <color rgb="FF366092"/>
      </bottom>
      <diagonal/>
    </border>
    <border diagonalUp="1">
      <left style="thick">
        <color theme="0"/>
      </left>
      <right style="thick">
        <color theme="0"/>
      </right>
      <top style="thin">
        <color rgb="FF366092"/>
      </top>
      <bottom style="medium">
        <color rgb="FF366092"/>
      </bottom>
      <diagonal style="dashed">
        <color theme="0"/>
      </diagonal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9">
    <xf numFmtId="0" fontId="0" fillId="0" borderId="0" xfId="0"/>
    <xf numFmtId="0" fontId="7" fillId="0" borderId="0" xfId="0" applyFont="1"/>
    <xf numFmtId="0" fontId="9" fillId="0" borderId="0" xfId="0" applyFont="1"/>
    <xf numFmtId="0" fontId="10" fillId="0" borderId="0" xfId="0" applyFont="1"/>
    <xf numFmtId="0" fontId="8" fillId="6" borderId="5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1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13" fillId="0" borderId="5" xfId="7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164" fontId="14" fillId="3" borderId="9" xfId="7" applyNumberFormat="1" applyFont="1" applyFill="1" applyBorder="1" applyAlignment="1">
      <alignment horizontal="center" vertical="center" wrapText="1"/>
    </xf>
    <xf numFmtId="3" fontId="7" fillId="3" borderId="14" xfId="0" applyNumberFormat="1" applyFont="1" applyFill="1" applyBorder="1" applyAlignment="1">
      <alignment horizontal="center" vertical="center" wrapText="1"/>
    </xf>
    <xf numFmtId="164" fontId="14" fillId="3" borderId="0" xfId="7" applyNumberFormat="1" applyFont="1" applyFill="1" applyBorder="1" applyAlignment="1">
      <alignment horizontal="center" vertical="center" wrapText="1"/>
    </xf>
    <xf numFmtId="164" fontId="13" fillId="0" borderId="1" xfId="7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164" fontId="13" fillId="0" borderId="14" xfId="7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13" fillId="0" borderId="27" xfId="7" applyNumberFormat="1" applyFont="1" applyFill="1" applyBorder="1" applyAlignment="1">
      <alignment horizontal="center" vertical="center" wrapText="1"/>
    </xf>
    <xf numFmtId="164" fontId="9" fillId="0" borderId="1" xfId="7" applyNumberFormat="1" applyFont="1" applyFill="1" applyBorder="1" applyAlignment="1">
      <alignment horizontal="center" vertical="center" wrapText="1"/>
    </xf>
    <xf numFmtId="164" fontId="13" fillId="0" borderId="26" xfId="7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3" fontId="7" fillId="4" borderId="28" xfId="0" applyNumberFormat="1" applyFont="1" applyFill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center" vertical="center" wrapText="1"/>
    </xf>
    <xf numFmtId="164" fontId="14" fillId="4" borderId="29" xfId="7" applyNumberFormat="1" applyFont="1" applyFill="1" applyBorder="1" applyAlignment="1">
      <alignment horizontal="center" vertical="center" wrapText="1"/>
    </xf>
    <xf numFmtId="3" fontId="7" fillId="4" borderId="14" xfId="0" applyNumberFormat="1" applyFont="1" applyFill="1" applyBorder="1" applyAlignment="1">
      <alignment horizontal="center" vertical="center" wrapText="1"/>
    </xf>
    <xf numFmtId="3" fontId="7" fillId="4" borderId="15" xfId="0" applyNumberFormat="1" applyFont="1" applyFill="1" applyBorder="1" applyAlignment="1">
      <alignment horizontal="center" vertical="center" wrapText="1"/>
    </xf>
    <xf numFmtId="164" fontId="14" fillId="4" borderId="0" xfId="7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164" fontId="14" fillId="4" borderId="15" xfId="7" applyNumberFormat="1" applyFont="1" applyFill="1" applyBorder="1" applyAlignment="1">
      <alignment horizontal="center" vertical="center" wrapText="1"/>
    </xf>
    <xf numFmtId="164" fontId="7" fillId="4" borderId="14" xfId="7" applyNumberFormat="1" applyFont="1" applyFill="1" applyBorder="1" applyAlignment="1">
      <alignment horizontal="center" vertical="center" wrapText="1"/>
    </xf>
    <xf numFmtId="164" fontId="7" fillId="4" borderId="15" xfId="7" applyNumberFormat="1" applyFont="1" applyFill="1" applyBorder="1" applyAlignment="1">
      <alignment horizontal="center" vertical="center" wrapText="1"/>
    </xf>
    <xf numFmtId="164" fontId="14" fillId="4" borderId="0" xfId="7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3" fontId="9" fillId="0" borderId="14" xfId="7" applyNumberFormat="1" applyFont="1" applyFill="1" applyBorder="1" applyAlignment="1">
      <alignment horizontal="center" vertical="center" wrapText="1"/>
    </xf>
    <xf numFmtId="164" fontId="13" fillId="0" borderId="0" xfId="7" applyNumberFormat="1" applyFont="1" applyFill="1" applyBorder="1" applyAlignment="1">
      <alignment horizontal="center" vertical="center" wrapText="1"/>
    </xf>
    <xf numFmtId="164" fontId="14" fillId="0" borderId="0" xfId="7" applyNumberFormat="1" applyFont="1" applyFill="1" applyAlignment="1">
      <alignment horizontal="center" vertical="center" wrapText="1"/>
    </xf>
    <xf numFmtId="10" fontId="9" fillId="0" borderId="26" xfId="7" applyNumberFormat="1" applyFont="1" applyFill="1" applyBorder="1" applyAlignment="1">
      <alignment horizontal="center" vertical="center" wrapText="1"/>
    </xf>
    <xf numFmtId="10" fontId="9" fillId="0" borderId="27" xfId="7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164" fontId="13" fillId="0" borderId="13" xfId="7" applyNumberFormat="1" applyFont="1" applyFill="1" applyBorder="1" applyAlignment="1">
      <alignment horizontal="center" vertical="center" wrapText="1"/>
    </xf>
    <xf numFmtId="10" fontId="7" fillId="4" borderId="0" xfId="7" applyNumberFormat="1" applyFont="1" applyFill="1" applyBorder="1" applyAlignment="1">
      <alignment horizontal="center" vertical="center" wrapText="1"/>
    </xf>
    <xf numFmtId="10" fontId="9" fillId="0" borderId="1" xfId="7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9" fillId="0" borderId="6" xfId="0" applyFont="1" applyBorder="1" applyAlignment="1">
      <alignment horizontal="left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6" borderId="0" xfId="0" applyFont="1" applyFill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left" vertical="center" wrapText="1"/>
    </xf>
    <xf numFmtId="1" fontId="9" fillId="0" borderId="55" xfId="8" applyNumberFormat="1" applyFont="1" applyBorder="1" applyAlignment="1">
      <alignment horizontal="center" vertical="center" wrapText="1"/>
    </xf>
    <xf numFmtId="164" fontId="9" fillId="0" borderId="55" xfId="7" applyNumberFormat="1" applyFont="1" applyBorder="1" applyAlignment="1">
      <alignment horizontal="center" vertical="center"/>
    </xf>
    <xf numFmtId="0" fontId="7" fillId="0" borderId="60" xfId="0" applyFont="1" applyBorder="1" applyAlignment="1">
      <alignment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57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164" fontId="7" fillId="0" borderId="22" xfId="7" applyNumberFormat="1" applyFont="1" applyBorder="1" applyAlignment="1">
      <alignment horizontal="center" vertical="center" wrapText="1"/>
    </xf>
    <xf numFmtId="0" fontId="13" fillId="0" borderId="53" xfId="0" applyFont="1" applyBorder="1" applyAlignment="1">
      <alignment horizontal="right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9" fillId="0" borderId="59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1" fontId="13" fillId="0" borderId="13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0" fontId="7" fillId="4" borderId="0" xfId="0" applyFont="1" applyFill="1"/>
    <xf numFmtId="0" fontId="7" fillId="0" borderId="28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28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 wrapText="1"/>
    </xf>
    <xf numFmtId="164" fontId="13" fillId="0" borderId="12" xfId="7" quotePrefix="1" applyNumberFormat="1" applyFont="1" applyFill="1" applyBorder="1" applyAlignment="1">
      <alignment horizontal="center" vertical="center" wrapText="1"/>
    </xf>
    <xf numFmtId="164" fontId="13" fillId="0" borderId="5" xfId="7" quotePrefix="1" applyNumberFormat="1" applyFont="1" applyFill="1" applyBorder="1" applyAlignment="1">
      <alignment horizontal="center" vertical="center" wrapText="1"/>
    </xf>
    <xf numFmtId="164" fontId="13" fillId="0" borderId="13" xfId="7" quotePrefix="1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164" fontId="14" fillId="0" borderId="28" xfId="0" applyNumberFormat="1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/>
    </xf>
    <xf numFmtId="164" fontId="1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64" fontId="14" fillId="0" borderId="1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164" fontId="13" fillId="0" borderId="16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64" fontId="13" fillId="0" borderId="26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3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164" fontId="13" fillId="0" borderId="7" xfId="7" applyNumberFormat="1" applyFont="1" applyFill="1" applyBorder="1" applyAlignment="1">
      <alignment horizontal="center" vertical="center" wrapText="1"/>
    </xf>
    <xf numFmtId="164" fontId="14" fillId="4" borderId="0" xfId="0" applyNumberFormat="1" applyFont="1" applyFill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7" fillId="4" borderId="28" xfId="0" applyNumberFormat="1" applyFont="1" applyFill="1" applyBorder="1" applyAlignment="1">
      <alignment horizontal="center" vertical="center" wrapText="1"/>
    </xf>
    <xf numFmtId="1" fontId="7" fillId="4" borderId="9" xfId="0" applyNumberFormat="1" applyFont="1" applyFill="1" applyBorder="1" applyAlignment="1">
      <alignment horizontal="center" vertical="center" wrapText="1"/>
    </xf>
    <xf numFmtId="1" fontId="7" fillId="4" borderId="29" xfId="7" applyNumberFormat="1" applyFont="1" applyFill="1" applyBorder="1" applyAlignment="1">
      <alignment horizontal="center" vertical="center" wrapText="1"/>
    </xf>
    <xf numFmtId="3" fontId="7" fillId="4" borderId="0" xfId="7" applyNumberFormat="1" applyFont="1" applyFill="1" applyBorder="1" applyAlignment="1">
      <alignment horizontal="center" vertical="center" wrapText="1"/>
    </xf>
    <xf numFmtId="3" fontId="7" fillId="4" borderId="9" xfId="7" applyNumberFormat="1" applyFont="1" applyFill="1" applyBorder="1" applyAlignment="1">
      <alignment horizontal="center" vertical="center" wrapText="1"/>
    </xf>
    <xf numFmtId="1" fontId="7" fillId="4" borderId="14" xfId="0" applyNumberFormat="1" applyFont="1" applyFill="1" applyBorder="1" applyAlignment="1">
      <alignment horizontal="center" vertical="center" wrapText="1"/>
    </xf>
    <xf numFmtId="1" fontId="7" fillId="4" borderId="0" xfId="0" applyNumberFormat="1" applyFont="1" applyFill="1" applyAlignment="1">
      <alignment horizontal="center" vertical="center" wrapText="1"/>
    </xf>
    <xf numFmtId="1" fontId="7" fillId="4" borderId="15" xfId="7" applyNumberFormat="1" applyFont="1" applyFill="1" applyBorder="1" applyAlignment="1">
      <alignment horizontal="center" vertical="center" wrapText="1"/>
    </xf>
    <xf numFmtId="164" fontId="13" fillId="0" borderId="34" xfId="7" quotePrefix="1" applyNumberFormat="1" applyFont="1" applyFill="1" applyBorder="1" applyAlignment="1">
      <alignment horizontal="center" vertical="center" wrapText="1"/>
    </xf>
    <xf numFmtId="164" fontId="13" fillId="0" borderId="8" xfId="7" quotePrefix="1" applyNumberFormat="1" applyFont="1" applyFill="1" applyBorder="1" applyAlignment="1">
      <alignment horizontal="center" vertical="center" wrapText="1"/>
    </xf>
    <xf numFmtId="164" fontId="13" fillId="0" borderId="25" xfId="7" quotePrefix="1" applyNumberFormat="1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0" fillId="0" borderId="1" xfId="0" applyFont="1" applyBorder="1"/>
    <xf numFmtId="0" fontId="9" fillId="3" borderId="1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4" fillId="0" borderId="28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26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4" borderId="29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37" xfId="0" applyNumberFormat="1" applyFont="1" applyBorder="1" applyAlignment="1">
      <alignment horizontal="center" vertical="center" wrapText="1"/>
    </xf>
    <xf numFmtId="4" fontId="7" fillId="0" borderId="38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" fontId="7" fillId="0" borderId="14" xfId="0" applyNumberFormat="1" applyFont="1" applyBorder="1" applyAlignment="1">
      <alignment horizontal="center" vertical="center" wrapText="1"/>
    </xf>
    <xf numFmtId="4" fontId="9" fillId="0" borderId="26" xfId="0" applyNumberFormat="1" applyFont="1" applyBorder="1" applyAlignment="1">
      <alignment horizontal="center" vertical="center" wrapText="1"/>
    </xf>
    <xf numFmtId="164" fontId="7" fillId="4" borderId="15" xfId="0" applyNumberFormat="1" applyFont="1" applyFill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1" fontId="9" fillId="3" borderId="0" xfId="0" applyNumberFormat="1" applyFont="1" applyFill="1" applyAlignment="1">
      <alignment horizontal="center" vertical="center" wrapText="1"/>
    </xf>
    <xf numFmtId="1" fontId="7" fillId="3" borderId="20" xfId="0" applyNumberFormat="1" applyFont="1" applyFill="1" applyBorder="1" applyAlignment="1">
      <alignment horizontal="left" vertical="center" wrapText="1"/>
    </xf>
    <xf numFmtId="3" fontId="7" fillId="3" borderId="15" xfId="0" applyNumberFormat="1" applyFont="1" applyFill="1" applyBorder="1" applyAlignment="1">
      <alignment horizontal="center" vertical="center" wrapText="1"/>
    </xf>
    <xf numFmtId="3" fontId="7" fillId="3" borderId="21" xfId="0" applyNumberFormat="1" applyFont="1" applyFill="1" applyBorder="1" applyAlignment="1">
      <alignment horizontal="center" vertical="center" wrapText="1"/>
    </xf>
    <xf numFmtId="1" fontId="9" fillId="3" borderId="48" xfId="0" applyNumberFormat="1" applyFont="1" applyFill="1" applyBorder="1" applyAlignment="1">
      <alignment horizontal="left" vertical="center" wrapText="1"/>
    </xf>
    <xf numFmtId="3" fontId="9" fillId="3" borderId="41" xfId="0" applyNumberFormat="1" applyFont="1" applyFill="1" applyBorder="1" applyAlignment="1">
      <alignment horizontal="center" vertical="center" wrapText="1"/>
    </xf>
    <xf numFmtId="3" fontId="9" fillId="3" borderId="40" xfId="0" applyNumberFormat="1" applyFont="1" applyFill="1" applyBorder="1" applyAlignment="1">
      <alignment horizontal="center" vertical="center" wrapText="1"/>
    </xf>
    <xf numFmtId="3" fontId="9" fillId="3" borderId="39" xfId="0" applyNumberFormat="1" applyFont="1" applyFill="1" applyBorder="1" applyAlignment="1">
      <alignment horizontal="center" vertical="center" wrapText="1"/>
    </xf>
    <xf numFmtId="3" fontId="9" fillId="3" borderId="49" xfId="0" applyNumberFormat="1" applyFont="1" applyFill="1" applyBorder="1" applyAlignment="1">
      <alignment horizontal="center" vertical="center" wrapText="1"/>
    </xf>
    <xf numFmtId="164" fontId="13" fillId="0" borderId="6" xfId="7" quotePrefix="1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/>
    </xf>
    <xf numFmtId="0" fontId="9" fillId="3" borderId="0" xfId="0" applyFont="1" applyFill="1" applyAlignment="1">
      <alignment horizontal="left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3" fontId="7" fillId="4" borderId="14" xfId="0" applyNumberFormat="1" applyFont="1" applyFill="1" applyBorder="1" applyAlignment="1">
      <alignment horizontal="center" vertical="center"/>
    </xf>
    <xf numFmtId="3" fontId="7" fillId="4" borderId="0" xfId="0" applyNumberFormat="1" applyFont="1" applyFill="1" applyAlignment="1">
      <alignment horizontal="center" vertical="center"/>
    </xf>
    <xf numFmtId="3" fontId="7" fillId="4" borderId="15" xfId="0" applyNumberFormat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 vertical="center"/>
    </xf>
    <xf numFmtId="164" fontId="13" fillId="3" borderId="24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164" fontId="13" fillId="3" borderId="26" xfId="0" applyNumberFormat="1" applyFont="1" applyFill="1" applyBorder="1" applyAlignment="1">
      <alignment horizontal="center" vertical="center"/>
    </xf>
    <xf numFmtId="3" fontId="7" fillId="4" borderId="20" xfId="0" applyNumberFormat="1" applyFont="1" applyFill="1" applyBorder="1" applyAlignment="1">
      <alignment horizontal="center" vertical="center" wrapText="1"/>
    </xf>
    <xf numFmtId="164" fontId="14" fillId="4" borderId="21" xfId="7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164" fontId="13" fillId="3" borderId="17" xfId="7" applyNumberFormat="1" applyFont="1" applyFill="1" applyBorder="1" applyAlignment="1">
      <alignment horizontal="center" vertical="center" wrapText="1"/>
    </xf>
    <xf numFmtId="164" fontId="13" fillId="3" borderId="2" xfId="7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2" applyFont="1" applyAlignment="1">
      <alignment vertical="center"/>
    </xf>
    <xf numFmtId="0" fontId="12" fillId="3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0" fillId="0" borderId="0" xfId="6" applyFont="1" applyAlignment="1" applyProtection="1"/>
    <xf numFmtId="0" fontId="20" fillId="0" borderId="0" xfId="3" applyFont="1" applyAlignment="1" applyProtection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2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20" fillId="0" borderId="0" xfId="4" applyFont="1" applyFill="1" applyAlignment="1" applyProtection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23" fillId="2" borderId="0" xfId="1" applyFont="1" applyFill="1" applyAlignment="1">
      <alignment horizontal="center" vertical="center"/>
    </xf>
    <xf numFmtId="49" fontId="12" fillId="5" borderId="0" xfId="1" quotePrefix="1" applyNumberFormat="1" applyFont="1" applyFill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164" fontId="13" fillId="0" borderId="53" xfId="7" applyNumberFormat="1" applyFont="1" applyBorder="1" applyAlignment="1">
      <alignment horizontal="center" vertical="center" wrapText="1"/>
    </xf>
    <xf numFmtId="9" fontId="9" fillId="0" borderId="33" xfId="7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8" fillId="6" borderId="4" xfId="0" applyFont="1" applyFill="1" applyBorder="1" applyAlignment="1">
      <alignment vertical="center" wrapText="1"/>
    </xf>
    <xf numFmtId="0" fontId="26" fillId="0" borderId="0" xfId="0" applyFont="1"/>
    <xf numFmtId="164" fontId="9" fillId="0" borderId="12" xfId="7" applyNumberFormat="1" applyFont="1" applyFill="1" applyBorder="1" applyAlignment="1">
      <alignment horizontal="center" vertical="center" wrapText="1"/>
    </xf>
    <xf numFmtId="164" fontId="9" fillId="0" borderId="5" xfId="7" applyNumberFormat="1" applyFont="1" applyFill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164" fontId="7" fillId="0" borderId="63" xfId="7" applyNumberFormat="1" applyFont="1" applyBorder="1" applyAlignment="1">
      <alignment horizontal="center" vertical="center" wrapText="1"/>
    </xf>
    <xf numFmtId="0" fontId="13" fillId="0" borderId="64" xfId="0" applyFont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9" fillId="0" borderId="33" xfId="0" applyNumberFormat="1" applyFont="1" applyBorder="1" applyAlignment="1">
      <alignment horizontal="center" vertical="center" wrapText="1"/>
    </xf>
    <xf numFmtId="0" fontId="7" fillId="0" borderId="57" xfId="0" applyFont="1" applyBorder="1" applyAlignment="1">
      <alignment horizontal="justify" vertical="center" wrapText="1"/>
    </xf>
    <xf numFmtId="0" fontId="23" fillId="2" borderId="0" xfId="1" quotePrefix="1" applyFont="1" applyFill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6" borderId="43" xfId="0" applyFont="1" applyFill="1" applyBorder="1" applyAlignment="1">
      <alignment horizontal="center" vertical="center" wrapText="1"/>
    </xf>
    <xf numFmtId="0" fontId="8" fillId="6" borderId="44" xfId="0" applyFont="1" applyFill="1" applyBorder="1" applyAlignment="1">
      <alignment horizontal="center" vertical="center" wrapText="1"/>
    </xf>
    <xf numFmtId="0" fontId="8" fillId="6" borderId="45" xfId="0" applyFont="1" applyFill="1" applyBorder="1" applyAlignment="1">
      <alignment horizontal="center" vertic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164" fontId="14" fillId="4" borderId="29" xfId="7" applyNumberFormat="1" applyFont="1" applyFill="1" applyBorder="1" applyAlignment="1">
      <alignment horizontal="center" vertical="center" wrapText="1"/>
    </xf>
    <xf numFmtId="164" fontId="14" fillId="4" borderId="15" xfId="7" applyNumberFormat="1" applyFont="1" applyFill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64" fontId="13" fillId="0" borderId="15" xfId="7" applyNumberFormat="1" applyFont="1" applyFill="1" applyBorder="1" applyAlignment="1">
      <alignment horizontal="center" vertical="center" wrapText="1"/>
    </xf>
    <xf numFmtId="164" fontId="13" fillId="0" borderId="27" xfId="7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3" fontId="7" fillId="4" borderId="14" xfId="0" applyNumberFormat="1" applyFont="1" applyFill="1" applyBorder="1" applyAlignment="1">
      <alignment horizontal="center" vertical="center" wrapText="1"/>
    </xf>
    <xf numFmtId="3" fontId="7" fillId="4" borderId="28" xfId="0" applyNumberFormat="1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13" fillId="0" borderId="29" xfId="7" applyNumberFormat="1" applyFont="1" applyFill="1" applyBorder="1" applyAlignment="1">
      <alignment horizontal="center" vertical="center" wrapText="1"/>
    </xf>
    <xf numFmtId="164" fontId="13" fillId="0" borderId="23" xfId="7" applyNumberFormat="1" applyFont="1" applyFill="1" applyBorder="1" applyAlignment="1">
      <alignment horizontal="center" vertical="center" wrapText="1"/>
    </xf>
    <xf numFmtId="164" fontId="13" fillId="0" borderId="5" xfId="7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64" fontId="13" fillId="0" borderId="12" xfId="7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9">
    <cellStyle name="Hiperligação" xfId="6" builtinId="8"/>
    <cellStyle name="Hiperligação 2" xfId="3" xr:uid="{B13A558E-940C-4DAB-B8DF-F660702686A7}"/>
    <cellStyle name="Hyperlink 3" xfId="4" xr:uid="{92D4AC8E-D197-4D91-B0D9-8E9E750CAD5C}"/>
    <cellStyle name="Normal" xfId="0" builtinId="0"/>
    <cellStyle name="Normal 10" xfId="1" xr:uid="{ECDF1A50-9387-4BEF-B5AB-34C31E87FF4E}"/>
    <cellStyle name="Normal 2 2" xfId="2" xr:uid="{291478A8-5E3E-4F76-BA7E-CB327A184E34}"/>
    <cellStyle name="Normal 2 3" xfId="5" xr:uid="{957DFF27-1C89-4BF6-977A-DFB76ACEDF11}"/>
    <cellStyle name="Percentagem" xfId="7" builtinId="5"/>
    <cellStyle name="Percentagem 2" xfId="8" xr:uid="{E04EC480-026E-4125-AE97-C0D58BD64547}"/>
  </cellStyles>
  <dxfs count="0"/>
  <tableStyles count="0" defaultTableStyle="TableStyleMedium2" defaultPivotStyle="PivotStyleLight16"/>
  <colors>
    <mruColors>
      <color rgb="FF366092"/>
      <color rgb="FF0070C0"/>
      <color rgb="FF4472C4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 &#205;ndic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59532</xdr:colOff>
      <xdr:row>0</xdr:row>
      <xdr:rowOff>35718</xdr:rowOff>
    </xdr:from>
    <xdr:to>
      <xdr:col>1</xdr:col>
      <xdr:colOff>1227405</xdr:colOff>
      <xdr:row>5</xdr:row>
      <xdr:rowOff>23812</xdr:rowOff>
    </xdr:to>
    <xdr:pic>
      <xdr:nvPicPr>
        <xdr:cNvPr id="2" name="Picture 3" descr="Logo A-F 2">
          <a:extLst>
            <a:ext uri="{FF2B5EF4-FFF2-40B4-BE49-F238E27FC236}">
              <a16:creationId xmlns:a16="http://schemas.microsoft.com/office/drawing/2014/main" id="{5F0FBA60-3A27-4C54-890C-62742F4B7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2" y="35718"/>
          <a:ext cx="1244073" cy="6167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438149</xdr:colOff>
      <xdr:row>17</xdr:row>
      <xdr:rowOff>190500</xdr:rowOff>
    </xdr:from>
    <xdr:to>
      <xdr:col>16</xdr:col>
      <xdr:colOff>5999</xdr:colOff>
      <xdr:row>19</xdr:row>
      <xdr:rowOff>56250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17ECC-7BAE-4D55-AB54-4D10FD30AE16}"/>
            </a:ext>
          </a:extLst>
        </xdr:cNvPr>
        <xdr:cNvSpPr/>
      </xdr:nvSpPr>
      <xdr:spPr>
        <a:xfrm>
          <a:off x="8562974" y="4448175"/>
          <a:ext cx="615600" cy="342000"/>
        </a:xfrm>
        <a:prstGeom prst="leftArrow">
          <a:avLst>
            <a:gd name="adj1" fmla="val 50000"/>
            <a:gd name="adj2" fmla="val 44430"/>
          </a:avLst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333374</xdr:colOff>
      <xdr:row>30</xdr:row>
      <xdr:rowOff>114300</xdr:rowOff>
    </xdr:from>
    <xdr:to>
      <xdr:col>15</xdr:col>
      <xdr:colOff>425099</xdr:colOff>
      <xdr:row>32</xdr:row>
      <xdr:rowOff>75300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490E8-2A75-4355-917D-CE065E6C1381}"/>
            </a:ext>
          </a:extLst>
        </xdr:cNvPr>
        <xdr:cNvSpPr/>
      </xdr:nvSpPr>
      <xdr:spPr>
        <a:xfrm>
          <a:off x="8391524" y="74104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523874</xdr:colOff>
      <xdr:row>25</xdr:row>
      <xdr:rowOff>38100</xdr:rowOff>
    </xdr:from>
    <xdr:to>
      <xdr:col>13</xdr:col>
      <xdr:colOff>91724</xdr:colOff>
      <xdr:row>26</xdr:row>
      <xdr:rowOff>141975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27AE7D-ED04-4D4A-982F-23B5D0F5A655}"/>
            </a:ext>
          </a:extLst>
        </xdr:cNvPr>
        <xdr:cNvSpPr/>
      </xdr:nvSpPr>
      <xdr:spPr>
        <a:xfrm>
          <a:off x="7010399" y="59626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20</xdr:row>
      <xdr:rowOff>9525</xdr:rowOff>
    </xdr:from>
    <xdr:to>
      <xdr:col>9</xdr:col>
      <xdr:colOff>453675</xdr:colOff>
      <xdr:row>21</xdr:row>
      <xdr:rowOff>113400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B8520F-F681-4305-95FF-EA46B97493F6}"/>
            </a:ext>
          </a:extLst>
        </xdr:cNvPr>
        <xdr:cNvSpPr/>
      </xdr:nvSpPr>
      <xdr:spPr>
        <a:xfrm>
          <a:off x="5276850" y="5229225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171450</xdr:rowOff>
    </xdr:from>
    <xdr:to>
      <xdr:col>5</xdr:col>
      <xdr:colOff>615600</xdr:colOff>
      <xdr:row>15</xdr:row>
      <xdr:rowOff>37200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85730-9CE6-42E9-8827-710BCFB4E40F}"/>
            </a:ext>
          </a:extLst>
        </xdr:cNvPr>
        <xdr:cNvSpPr/>
      </xdr:nvSpPr>
      <xdr:spPr>
        <a:xfrm>
          <a:off x="3838575" y="32575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447674</xdr:colOff>
      <xdr:row>30</xdr:row>
      <xdr:rowOff>190500</xdr:rowOff>
    </xdr:from>
    <xdr:to>
      <xdr:col>13</xdr:col>
      <xdr:colOff>15524</xdr:colOff>
      <xdr:row>32</xdr:row>
      <xdr:rowOff>56250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5ECDF-42C0-47C7-A2A3-DD6B550BFF9E}"/>
            </a:ext>
          </a:extLst>
        </xdr:cNvPr>
        <xdr:cNvSpPr/>
      </xdr:nvSpPr>
      <xdr:spPr>
        <a:xfrm>
          <a:off x="6934199" y="697230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5</xdr:col>
      <xdr:colOff>37549</xdr:colOff>
      <xdr:row>20</xdr:row>
      <xdr:rowOff>153003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0DDFD-AAB3-4563-A451-21E1B52D3582}"/>
            </a:ext>
          </a:extLst>
        </xdr:cNvPr>
        <xdr:cNvSpPr/>
      </xdr:nvSpPr>
      <xdr:spPr>
        <a:xfrm>
          <a:off x="7871460" y="8694420"/>
          <a:ext cx="609049" cy="328263"/>
        </a:xfrm>
        <a:prstGeom prst="leftArrow">
          <a:avLst/>
        </a:prstGeom>
        <a:solidFill>
          <a:sysClr val="window" lastClr="FFFFFF">
            <a:lumMod val="85000"/>
          </a:sysClr>
        </a:solidFill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10</xdr:row>
      <xdr:rowOff>161925</xdr:rowOff>
    </xdr:from>
    <xdr:to>
      <xdr:col>9</xdr:col>
      <xdr:colOff>663225</xdr:colOff>
      <xdr:row>12</xdr:row>
      <xdr:rowOff>27675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3D9D4-48F0-49A2-9380-BC44FD183D45}"/>
            </a:ext>
          </a:extLst>
        </xdr:cNvPr>
        <xdr:cNvSpPr/>
      </xdr:nvSpPr>
      <xdr:spPr>
        <a:xfrm>
          <a:off x="6981825" y="2657475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10</xdr:row>
      <xdr:rowOff>152400</xdr:rowOff>
    </xdr:from>
    <xdr:to>
      <xdr:col>9</xdr:col>
      <xdr:colOff>710849</xdr:colOff>
      <xdr:row>12</xdr:row>
      <xdr:rowOff>18150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F6C42-E71E-427F-A6C6-1560B56ADA4A}"/>
            </a:ext>
          </a:extLst>
        </xdr:cNvPr>
        <xdr:cNvSpPr/>
      </xdr:nvSpPr>
      <xdr:spPr>
        <a:xfrm>
          <a:off x="7258049" y="266700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238124</xdr:colOff>
      <xdr:row>14</xdr:row>
      <xdr:rowOff>133350</xdr:rowOff>
    </xdr:from>
    <xdr:to>
      <xdr:col>4</xdr:col>
      <xdr:colOff>5999</xdr:colOff>
      <xdr:row>15</xdr:row>
      <xdr:rowOff>237225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8280F-04F2-40E9-BAD8-B9E31E555C7A}"/>
            </a:ext>
          </a:extLst>
        </xdr:cNvPr>
        <xdr:cNvSpPr/>
      </xdr:nvSpPr>
      <xdr:spPr>
        <a:xfrm>
          <a:off x="3981449" y="3438525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445477</xdr:colOff>
      <xdr:row>9</xdr:row>
      <xdr:rowOff>164123</xdr:rowOff>
    </xdr:from>
    <xdr:to>
      <xdr:col>13</xdr:col>
      <xdr:colOff>13327</xdr:colOff>
      <xdr:row>11</xdr:row>
      <xdr:rowOff>29873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63278D-CE8D-4CA3-B73B-11AE0201DC55}"/>
            </a:ext>
          </a:extLst>
        </xdr:cNvPr>
        <xdr:cNvSpPr/>
      </xdr:nvSpPr>
      <xdr:spPr>
        <a:xfrm>
          <a:off x="6932002" y="2278673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16</xdr:row>
      <xdr:rowOff>171450</xdr:rowOff>
    </xdr:from>
    <xdr:to>
      <xdr:col>8</xdr:col>
      <xdr:colOff>15525</xdr:colOff>
      <xdr:row>18</xdr:row>
      <xdr:rowOff>38099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BBFD9-7727-4137-8FDB-C654B1A4A3FE}"/>
            </a:ext>
          </a:extLst>
        </xdr:cNvPr>
        <xdr:cNvSpPr/>
      </xdr:nvSpPr>
      <xdr:spPr>
        <a:xfrm>
          <a:off x="6781800" y="4057650"/>
          <a:ext cx="615600" cy="342899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8</xdr:row>
      <xdr:rowOff>152400</xdr:rowOff>
    </xdr:from>
    <xdr:to>
      <xdr:col>7</xdr:col>
      <xdr:colOff>834675</xdr:colOff>
      <xdr:row>10</xdr:row>
      <xdr:rowOff>19049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F4083-221A-47FD-B5A6-19311FA5C6D1}"/>
            </a:ext>
          </a:extLst>
        </xdr:cNvPr>
        <xdr:cNvSpPr/>
      </xdr:nvSpPr>
      <xdr:spPr>
        <a:xfrm>
          <a:off x="6619875" y="2257425"/>
          <a:ext cx="615600" cy="342899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9</xdr:row>
      <xdr:rowOff>161925</xdr:rowOff>
    </xdr:from>
    <xdr:to>
      <xdr:col>3</xdr:col>
      <xdr:colOff>710850</xdr:colOff>
      <xdr:row>11</xdr:row>
      <xdr:rowOff>28574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9FAE8-3F7A-4D1C-8798-9989AC51C2F8}"/>
            </a:ext>
          </a:extLst>
        </xdr:cNvPr>
        <xdr:cNvSpPr/>
      </xdr:nvSpPr>
      <xdr:spPr>
        <a:xfrm>
          <a:off x="3838575" y="2295525"/>
          <a:ext cx="615600" cy="342899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19</xdr:row>
      <xdr:rowOff>95249</xdr:rowOff>
    </xdr:from>
    <xdr:to>
      <xdr:col>1</xdr:col>
      <xdr:colOff>1438275</xdr:colOff>
      <xdr:row>21</xdr:row>
      <xdr:rowOff>9525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5AF32-C87E-496A-B2B3-C40FF9A858A8}"/>
            </a:ext>
          </a:extLst>
        </xdr:cNvPr>
        <xdr:cNvSpPr/>
      </xdr:nvSpPr>
      <xdr:spPr>
        <a:xfrm>
          <a:off x="2543175" y="4514849"/>
          <a:ext cx="704850" cy="361951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571499</xdr:colOff>
      <xdr:row>6</xdr:row>
      <xdr:rowOff>152400</xdr:rowOff>
    </xdr:from>
    <xdr:to>
      <xdr:col>10</xdr:col>
      <xdr:colOff>548924</xdr:colOff>
      <xdr:row>8</xdr:row>
      <xdr:rowOff>19049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AE243-5654-4089-9325-0F3118B6A042}"/>
            </a:ext>
          </a:extLst>
        </xdr:cNvPr>
        <xdr:cNvSpPr/>
      </xdr:nvSpPr>
      <xdr:spPr>
        <a:xfrm>
          <a:off x="6829424" y="1885950"/>
          <a:ext cx="587025" cy="342899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466726</xdr:colOff>
      <xdr:row>9</xdr:row>
      <xdr:rowOff>142875</xdr:rowOff>
    </xdr:from>
    <xdr:to>
      <xdr:col>13</xdr:col>
      <xdr:colOff>34576</xdr:colOff>
      <xdr:row>11</xdr:row>
      <xdr:rowOff>8625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06F65-ED56-46DE-A892-304AD556C59F}"/>
            </a:ext>
          </a:extLst>
        </xdr:cNvPr>
        <xdr:cNvSpPr/>
      </xdr:nvSpPr>
      <xdr:spPr>
        <a:xfrm>
          <a:off x="6953251" y="22669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495301</xdr:colOff>
      <xdr:row>14</xdr:row>
      <xdr:rowOff>38100</xdr:rowOff>
    </xdr:from>
    <xdr:to>
      <xdr:col>9</xdr:col>
      <xdr:colOff>63151</xdr:colOff>
      <xdr:row>15</xdr:row>
      <xdr:rowOff>141975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2BB15-5AE2-45DC-AE85-F5C19EFF7249}"/>
            </a:ext>
          </a:extLst>
        </xdr:cNvPr>
        <xdr:cNvSpPr/>
      </xdr:nvSpPr>
      <xdr:spPr>
        <a:xfrm>
          <a:off x="5657851" y="3333750"/>
          <a:ext cx="8061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457200</xdr:colOff>
      <xdr:row>19</xdr:row>
      <xdr:rowOff>180975</xdr:rowOff>
    </xdr:from>
    <xdr:to>
      <xdr:col>13</xdr:col>
      <xdr:colOff>25050</xdr:colOff>
      <xdr:row>21</xdr:row>
      <xdr:rowOff>46725</xdr:rowOff>
    </xdr:to>
    <xdr:sp macro="" textlink="">
      <xdr:nvSpPr>
        <xdr:cNvPr id="3" name="Seta: Para a Esqu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AD460-9AE0-465D-B8F7-0FEA19933B7E}"/>
            </a:ext>
          </a:extLst>
        </xdr:cNvPr>
        <xdr:cNvSpPr/>
      </xdr:nvSpPr>
      <xdr:spPr>
        <a:xfrm>
          <a:off x="6943725" y="4772025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447675</xdr:colOff>
      <xdr:row>13</xdr:row>
      <xdr:rowOff>190500</xdr:rowOff>
    </xdr:from>
    <xdr:to>
      <xdr:col>13</xdr:col>
      <xdr:colOff>15525</xdr:colOff>
      <xdr:row>15</xdr:row>
      <xdr:rowOff>56250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11E7A-0212-4806-8CBE-B46C2FAF5EDA}"/>
            </a:ext>
          </a:extLst>
        </xdr:cNvPr>
        <xdr:cNvSpPr/>
      </xdr:nvSpPr>
      <xdr:spPr>
        <a:xfrm>
          <a:off x="6934200" y="32575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400049</xdr:colOff>
      <xdr:row>14</xdr:row>
      <xdr:rowOff>180975</xdr:rowOff>
    </xdr:from>
    <xdr:to>
      <xdr:col>12</xdr:col>
      <xdr:colOff>491774</xdr:colOff>
      <xdr:row>16</xdr:row>
      <xdr:rowOff>9525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9845F-F3C7-4959-8B27-AFA3AA1986D4}"/>
            </a:ext>
          </a:extLst>
        </xdr:cNvPr>
        <xdr:cNvSpPr/>
      </xdr:nvSpPr>
      <xdr:spPr>
        <a:xfrm>
          <a:off x="6886574" y="3505200"/>
          <a:ext cx="615600" cy="3048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428624</xdr:colOff>
      <xdr:row>13</xdr:row>
      <xdr:rowOff>161925</xdr:rowOff>
    </xdr:from>
    <xdr:to>
      <xdr:col>12</xdr:col>
      <xdr:colOff>520349</xdr:colOff>
      <xdr:row>15</xdr:row>
      <xdr:rowOff>27675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B59DF-448D-4E11-A8E2-618E04B8D146}"/>
            </a:ext>
          </a:extLst>
        </xdr:cNvPr>
        <xdr:cNvSpPr/>
      </xdr:nvSpPr>
      <xdr:spPr>
        <a:xfrm>
          <a:off x="6915149" y="348615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20</xdr:row>
      <xdr:rowOff>19050</xdr:rowOff>
    </xdr:from>
    <xdr:to>
      <xdr:col>16</xdr:col>
      <xdr:colOff>91725</xdr:colOff>
      <xdr:row>21</xdr:row>
      <xdr:rowOff>122925</xdr:rowOff>
    </xdr:to>
    <xdr:sp macro="" textlink="">
      <xdr:nvSpPr>
        <xdr:cNvPr id="2" name="Seta: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0B75A2-F2FA-4B6D-B470-12D7A6FE9446}"/>
            </a:ext>
          </a:extLst>
        </xdr:cNvPr>
        <xdr:cNvSpPr/>
      </xdr:nvSpPr>
      <xdr:spPr>
        <a:xfrm>
          <a:off x="8582025" y="4762500"/>
          <a:ext cx="615600" cy="34200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8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índice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nsrarq01\nep$\GER\Boletim%20Trim.%20Conjuntura\Boletim%2098%204&#186;Trim\Regional\I%20-%20Pre&#231;os\QuadrosIP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 média"/>
      <sheetName val="Tx homóloga"/>
      <sheetName val="Tx mensal"/>
      <sheetName val="índices"/>
      <sheetName val="Graf1"/>
      <sheetName val="Graf2"/>
      <sheetName val="Graf3"/>
      <sheetName val="Graf4"/>
      <sheetName val="Graf5"/>
      <sheetName val="Graf6"/>
      <sheetName val="Quadro1"/>
      <sheetName val="Quadro2"/>
      <sheetName val="Qnorte"/>
      <sheetName val="Module1"/>
      <sheetName val="Quadro"/>
      <sheetName val="Graf2 exp"/>
      <sheetName val="Figura_30"/>
      <sheetName val="Figura_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B1CE-440F-4C5E-B9DA-F7FF060DB314}">
  <sheetPr>
    <pageSetUpPr fitToPage="1"/>
  </sheetPr>
  <dimension ref="B1:IW54"/>
  <sheetViews>
    <sheetView showGridLines="0" tabSelected="1" zoomScaleNormal="100" workbookViewId="0">
      <selection activeCell="G8" sqref="G8"/>
    </sheetView>
  </sheetViews>
  <sheetFormatPr defaultColWidth="9.140625" defaultRowHeight="15" x14ac:dyDescent="0.25"/>
  <cols>
    <col min="1" max="1" width="1.140625" style="196" customWidth="1"/>
    <col min="2" max="2" width="115.5703125" style="196" customWidth="1"/>
    <col min="3" max="3" width="2.28515625" style="196" customWidth="1"/>
    <col min="4" max="4" width="3.140625" style="196" customWidth="1"/>
    <col min="5" max="16384" width="9.140625" style="196"/>
  </cols>
  <sheetData>
    <row r="1" spans="2:257" ht="4.5" customHeight="1" x14ac:dyDescent="0.25"/>
    <row r="2" spans="2:257" ht="18.95" customHeight="1" x14ac:dyDescent="0.25">
      <c r="B2" s="216" t="s">
        <v>224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A2" s="197"/>
      <c r="FB2" s="197"/>
      <c r="FC2" s="197"/>
      <c r="FD2" s="197"/>
      <c r="FE2" s="197"/>
      <c r="FF2" s="197"/>
      <c r="FG2" s="197"/>
      <c r="FH2" s="197"/>
      <c r="FI2" s="197"/>
      <c r="FJ2" s="197"/>
      <c r="FK2" s="197"/>
      <c r="FL2" s="197"/>
      <c r="FM2" s="197"/>
      <c r="FN2" s="197"/>
      <c r="FO2" s="197"/>
      <c r="FP2" s="197"/>
      <c r="FQ2" s="197"/>
      <c r="FR2" s="197"/>
      <c r="FS2" s="197"/>
      <c r="FT2" s="197"/>
      <c r="FU2" s="197"/>
      <c r="FV2" s="197"/>
      <c r="FW2" s="197"/>
      <c r="FX2" s="197"/>
      <c r="FY2" s="197"/>
      <c r="FZ2" s="197"/>
      <c r="GA2" s="197"/>
      <c r="GB2" s="197"/>
      <c r="GC2" s="197"/>
      <c r="GD2" s="197"/>
      <c r="GE2" s="197"/>
      <c r="GF2" s="197"/>
      <c r="GG2" s="197"/>
      <c r="GH2" s="197"/>
      <c r="GI2" s="197"/>
      <c r="GJ2" s="197"/>
      <c r="GK2" s="197"/>
      <c r="GL2" s="197"/>
      <c r="GM2" s="197"/>
      <c r="GN2" s="197"/>
      <c r="GO2" s="197"/>
      <c r="GP2" s="197"/>
      <c r="GQ2" s="197"/>
      <c r="GR2" s="197"/>
      <c r="GS2" s="197"/>
      <c r="GT2" s="197"/>
      <c r="GU2" s="197"/>
      <c r="GV2" s="197"/>
      <c r="GW2" s="197"/>
      <c r="GX2" s="197"/>
      <c r="GY2" s="197"/>
      <c r="GZ2" s="197"/>
      <c r="HA2" s="197"/>
      <c r="HB2" s="197"/>
      <c r="HC2" s="197"/>
      <c r="HD2" s="197"/>
      <c r="HE2" s="197"/>
      <c r="HF2" s="197"/>
      <c r="HG2" s="197"/>
      <c r="HH2" s="197"/>
      <c r="HI2" s="197"/>
      <c r="HJ2" s="197"/>
      <c r="HK2" s="197"/>
      <c r="HL2" s="197"/>
      <c r="HM2" s="197"/>
      <c r="HN2" s="197"/>
      <c r="HO2" s="197"/>
      <c r="HP2" s="197"/>
      <c r="HQ2" s="197"/>
      <c r="HR2" s="197"/>
      <c r="HS2" s="197"/>
      <c r="HT2" s="197"/>
      <c r="HU2" s="197"/>
      <c r="HV2" s="197"/>
      <c r="HW2" s="197"/>
      <c r="HX2" s="197"/>
      <c r="HY2" s="197"/>
      <c r="HZ2" s="197"/>
      <c r="IA2" s="197"/>
      <c r="IB2" s="197"/>
      <c r="IC2" s="197"/>
      <c r="ID2" s="197"/>
      <c r="IE2" s="197"/>
      <c r="IF2" s="197"/>
      <c r="IG2" s="197"/>
      <c r="IH2" s="197"/>
      <c r="II2" s="197"/>
      <c r="IJ2" s="197"/>
      <c r="IK2" s="197"/>
      <c r="IL2" s="197"/>
      <c r="IM2" s="197"/>
      <c r="IN2" s="197"/>
      <c r="IO2" s="197"/>
      <c r="IP2" s="197"/>
      <c r="IQ2" s="197"/>
      <c r="IR2" s="197"/>
      <c r="IS2" s="197"/>
      <c r="IT2" s="197"/>
      <c r="IU2" s="197"/>
      <c r="IV2" s="197"/>
      <c r="IW2" s="197"/>
    </row>
    <row r="3" spans="2:257" ht="3" customHeight="1" x14ac:dyDescent="0.25">
      <c r="B3" s="198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</row>
    <row r="4" spans="2:257" ht="18.95" customHeight="1" x14ac:dyDescent="0.25">
      <c r="B4" s="217" t="s">
        <v>223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  <c r="IT4" s="197"/>
      <c r="IU4" s="197"/>
      <c r="IV4" s="197"/>
      <c r="IW4" s="197"/>
    </row>
    <row r="5" spans="2:257" ht="4.5" customHeight="1" x14ac:dyDescent="0.25">
      <c r="B5" s="199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  <c r="IT5" s="197"/>
      <c r="IU5" s="197"/>
      <c r="IV5" s="197"/>
      <c r="IW5" s="197"/>
    </row>
    <row r="6" spans="2:257" ht="18.95" customHeight="1" x14ac:dyDescent="0.25">
      <c r="B6" s="200" t="s">
        <v>145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  <c r="GR6" s="201"/>
      <c r="GS6" s="201"/>
      <c r="GT6" s="201"/>
      <c r="GU6" s="201"/>
      <c r="GV6" s="201"/>
      <c r="GW6" s="201"/>
      <c r="GX6" s="201"/>
      <c r="GY6" s="201"/>
      <c r="GZ6" s="201"/>
      <c r="HA6" s="201"/>
      <c r="HB6" s="201"/>
      <c r="HC6" s="201"/>
      <c r="HD6" s="201"/>
      <c r="HE6" s="201"/>
      <c r="HF6" s="201"/>
      <c r="HG6" s="201"/>
      <c r="HH6" s="201"/>
      <c r="HI6" s="201"/>
      <c r="HJ6" s="201"/>
      <c r="HK6" s="201"/>
      <c r="HL6" s="201"/>
      <c r="HM6" s="201"/>
      <c r="HN6" s="201"/>
      <c r="HO6" s="201"/>
      <c r="HP6" s="201"/>
      <c r="HQ6" s="201"/>
      <c r="HR6" s="201"/>
      <c r="HS6" s="201"/>
      <c r="HT6" s="201"/>
      <c r="HU6" s="201"/>
      <c r="HV6" s="201"/>
      <c r="HW6" s="201"/>
      <c r="HX6" s="201"/>
      <c r="HY6" s="201"/>
      <c r="HZ6" s="201"/>
      <c r="IA6" s="201"/>
      <c r="IB6" s="201"/>
      <c r="IC6" s="201"/>
      <c r="ID6" s="201"/>
      <c r="IE6" s="201"/>
      <c r="IF6" s="201"/>
      <c r="IG6" s="201"/>
      <c r="IH6" s="201"/>
      <c r="II6" s="201"/>
      <c r="IJ6" s="201"/>
      <c r="IK6" s="201"/>
      <c r="IL6" s="201"/>
      <c r="IM6" s="201"/>
      <c r="IN6" s="201"/>
      <c r="IO6" s="201"/>
      <c r="IP6" s="201"/>
      <c r="IQ6" s="201"/>
      <c r="IR6" s="201"/>
      <c r="IS6" s="201"/>
      <c r="IT6" s="201"/>
      <c r="IU6" s="201"/>
      <c r="IV6" s="201"/>
      <c r="IW6" s="201"/>
    </row>
    <row r="7" spans="2:257" ht="4.5" customHeight="1" x14ac:dyDescent="0.25">
      <c r="B7" s="200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  <c r="GR7" s="201"/>
      <c r="GS7" s="201"/>
      <c r="GT7" s="201"/>
      <c r="GU7" s="201"/>
      <c r="GV7" s="201"/>
      <c r="GW7" s="201"/>
      <c r="GX7" s="201"/>
      <c r="GY7" s="201"/>
      <c r="GZ7" s="201"/>
      <c r="HA7" s="201"/>
      <c r="HB7" s="201"/>
      <c r="HC7" s="201"/>
      <c r="HD7" s="201"/>
      <c r="HE7" s="201"/>
      <c r="HF7" s="201"/>
      <c r="HG7" s="201"/>
      <c r="HH7" s="201"/>
      <c r="HI7" s="201"/>
      <c r="HJ7" s="201"/>
      <c r="HK7" s="201"/>
      <c r="HL7" s="201"/>
      <c r="HM7" s="201"/>
      <c r="HN7" s="201"/>
      <c r="HO7" s="201"/>
      <c r="HP7" s="201"/>
      <c r="HQ7" s="201"/>
      <c r="HR7" s="201"/>
      <c r="HS7" s="201"/>
      <c r="HT7" s="201"/>
      <c r="HU7" s="201"/>
      <c r="HV7" s="201"/>
      <c r="HW7" s="201"/>
      <c r="HX7" s="201"/>
      <c r="HY7" s="201"/>
      <c r="HZ7" s="201"/>
      <c r="IA7" s="201"/>
      <c r="IB7" s="201"/>
      <c r="IC7" s="201"/>
      <c r="ID7" s="201"/>
      <c r="IE7" s="201"/>
      <c r="IF7" s="201"/>
      <c r="IG7" s="201"/>
      <c r="IH7" s="201"/>
      <c r="II7" s="201"/>
      <c r="IJ7" s="201"/>
      <c r="IK7" s="201"/>
      <c r="IL7" s="201"/>
      <c r="IM7" s="201"/>
      <c r="IN7" s="201"/>
      <c r="IO7" s="201"/>
      <c r="IP7" s="201"/>
      <c r="IQ7" s="201"/>
      <c r="IR7" s="201"/>
      <c r="IS7" s="201"/>
      <c r="IT7" s="201"/>
      <c r="IU7" s="201"/>
      <c r="IV7" s="201"/>
      <c r="IW7" s="201"/>
    </row>
    <row r="8" spans="2:257" ht="18.95" customHeight="1" x14ac:dyDescent="0.25">
      <c r="B8" s="202" t="s">
        <v>146</v>
      </c>
    </row>
    <row r="9" spans="2:257" ht="3.75" customHeight="1" x14ac:dyDescent="0.25">
      <c r="B9" s="201"/>
    </row>
    <row r="10" spans="2:257" ht="18.95" customHeight="1" x14ac:dyDescent="0.25">
      <c r="B10" s="202" t="s">
        <v>0</v>
      </c>
    </row>
    <row r="11" spans="2:257" ht="3.75" customHeight="1" x14ac:dyDescent="0.25"/>
    <row r="12" spans="2:257" ht="15.95" customHeight="1" x14ac:dyDescent="0.25">
      <c r="B12" s="203" t="s">
        <v>189</v>
      </c>
    </row>
    <row r="13" spans="2:257" ht="15.95" customHeight="1" x14ac:dyDescent="0.25">
      <c r="B13" s="203" t="s">
        <v>190</v>
      </c>
    </row>
    <row r="14" spans="2:257" ht="3.75" customHeight="1" x14ac:dyDescent="0.25">
      <c r="B14" s="204"/>
    </row>
    <row r="15" spans="2:257" ht="18.95" customHeight="1" x14ac:dyDescent="0.25">
      <c r="B15" s="202" t="s">
        <v>1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1"/>
      <c r="BJ15" s="201"/>
      <c r="BK15" s="201"/>
      <c r="BL15" s="201"/>
      <c r="BM15" s="201"/>
      <c r="BN15" s="201"/>
      <c r="BO15" s="201"/>
      <c r="BP15" s="201"/>
      <c r="BQ15" s="201"/>
      <c r="BR15" s="201"/>
      <c r="BS15" s="201"/>
      <c r="BT15" s="201"/>
      <c r="BU15" s="201"/>
      <c r="BV15" s="201"/>
      <c r="BW15" s="201"/>
      <c r="BX15" s="201"/>
      <c r="BY15" s="201"/>
      <c r="BZ15" s="201"/>
      <c r="CA15" s="201"/>
      <c r="CB15" s="201"/>
      <c r="CC15" s="201"/>
      <c r="CD15" s="201"/>
      <c r="CE15" s="201"/>
      <c r="CF15" s="201"/>
      <c r="CG15" s="201"/>
      <c r="CH15" s="201"/>
      <c r="CI15" s="201"/>
      <c r="CJ15" s="201"/>
      <c r="CK15" s="201"/>
      <c r="CL15" s="201"/>
      <c r="CM15" s="201"/>
      <c r="CN15" s="201"/>
      <c r="CO15" s="201"/>
      <c r="CP15" s="201"/>
      <c r="CQ15" s="201"/>
      <c r="CR15" s="201"/>
      <c r="CS15" s="201"/>
      <c r="CT15" s="201"/>
      <c r="CU15" s="201"/>
      <c r="CV15" s="201"/>
      <c r="CW15" s="201"/>
      <c r="CX15" s="201"/>
      <c r="CY15" s="201"/>
      <c r="CZ15" s="201"/>
      <c r="DA15" s="201"/>
      <c r="DB15" s="201"/>
      <c r="DC15" s="201"/>
      <c r="DD15" s="201"/>
      <c r="DE15" s="201"/>
      <c r="DF15" s="201"/>
      <c r="DG15" s="201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1"/>
      <c r="GE15" s="201"/>
      <c r="GF15" s="201"/>
      <c r="GG15" s="201"/>
      <c r="GH15" s="201"/>
      <c r="GI15" s="201"/>
      <c r="GJ15" s="201"/>
      <c r="GK15" s="201"/>
      <c r="GL15" s="201"/>
      <c r="GM15" s="201"/>
      <c r="GN15" s="201"/>
      <c r="GO15" s="201"/>
      <c r="GP15" s="201"/>
      <c r="GQ15" s="201"/>
      <c r="GR15" s="201"/>
      <c r="GS15" s="201"/>
      <c r="GT15" s="201"/>
      <c r="GU15" s="201"/>
      <c r="GV15" s="201"/>
      <c r="GW15" s="201"/>
      <c r="GX15" s="201"/>
      <c r="GY15" s="201"/>
      <c r="GZ15" s="201"/>
      <c r="HA15" s="201"/>
      <c r="HB15" s="201"/>
      <c r="HC15" s="201"/>
      <c r="HD15" s="201"/>
      <c r="HE15" s="201"/>
      <c r="HF15" s="201"/>
      <c r="HG15" s="201"/>
      <c r="HH15" s="201"/>
      <c r="HI15" s="201"/>
      <c r="HJ15" s="201"/>
      <c r="HK15" s="201"/>
      <c r="HL15" s="201"/>
      <c r="HM15" s="201"/>
      <c r="HN15" s="201"/>
      <c r="HO15" s="201"/>
      <c r="HP15" s="201"/>
      <c r="HQ15" s="201"/>
      <c r="HR15" s="201"/>
      <c r="HS15" s="201"/>
      <c r="HT15" s="201"/>
      <c r="HU15" s="201"/>
      <c r="HV15" s="201"/>
      <c r="HW15" s="201"/>
      <c r="HX15" s="201"/>
      <c r="HY15" s="201"/>
      <c r="HZ15" s="201"/>
      <c r="IA15" s="201"/>
      <c r="IB15" s="201"/>
      <c r="IC15" s="201"/>
      <c r="ID15" s="201"/>
      <c r="IE15" s="201"/>
      <c r="IF15" s="201"/>
      <c r="IG15" s="201"/>
      <c r="IH15" s="201"/>
      <c r="II15" s="201"/>
      <c r="IJ15" s="201"/>
      <c r="IK15" s="201"/>
      <c r="IL15" s="201"/>
      <c r="IM15" s="201"/>
      <c r="IN15" s="201"/>
      <c r="IO15" s="201"/>
      <c r="IP15" s="201"/>
      <c r="IQ15" s="201"/>
      <c r="IR15" s="201"/>
      <c r="IS15" s="201"/>
      <c r="IT15" s="201"/>
      <c r="IU15" s="201"/>
      <c r="IV15" s="201"/>
      <c r="IW15" s="201"/>
    </row>
    <row r="16" spans="2:257" ht="3.75" customHeight="1" x14ac:dyDescent="0.25"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  <c r="BI16" s="201"/>
      <c r="BJ16" s="201"/>
      <c r="BK16" s="201"/>
      <c r="BL16" s="201"/>
      <c r="BM16" s="201"/>
      <c r="BN16" s="201"/>
      <c r="BO16" s="201"/>
      <c r="BP16" s="201"/>
      <c r="BQ16" s="201"/>
      <c r="BR16" s="201"/>
      <c r="BS16" s="201"/>
      <c r="BT16" s="201"/>
      <c r="BU16" s="201"/>
      <c r="BV16" s="201"/>
      <c r="BW16" s="201"/>
      <c r="BX16" s="201"/>
      <c r="BY16" s="201"/>
      <c r="BZ16" s="201"/>
      <c r="CA16" s="201"/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201"/>
      <c r="CN16" s="201"/>
      <c r="CO16" s="201"/>
      <c r="CP16" s="201"/>
      <c r="CQ16" s="201"/>
      <c r="CR16" s="201"/>
      <c r="CS16" s="201"/>
      <c r="CT16" s="201"/>
      <c r="CU16" s="201"/>
      <c r="CV16" s="201"/>
      <c r="CW16" s="201"/>
      <c r="CX16" s="201"/>
      <c r="CY16" s="201"/>
      <c r="CZ16" s="201"/>
      <c r="DA16" s="201"/>
      <c r="DB16" s="201"/>
      <c r="DC16" s="201"/>
      <c r="DD16" s="201"/>
      <c r="DE16" s="201"/>
      <c r="DF16" s="201"/>
      <c r="DG16" s="201"/>
      <c r="DH16" s="201"/>
      <c r="DI16" s="201"/>
      <c r="DJ16" s="201"/>
      <c r="DK16" s="201"/>
      <c r="DL16" s="201"/>
      <c r="DM16" s="201"/>
      <c r="DN16" s="201"/>
      <c r="DO16" s="201"/>
      <c r="DP16" s="201"/>
      <c r="DQ16" s="201"/>
      <c r="DR16" s="201"/>
      <c r="DS16" s="201"/>
      <c r="DT16" s="201"/>
      <c r="DU16" s="201"/>
      <c r="DV16" s="201"/>
      <c r="DW16" s="201"/>
      <c r="DX16" s="201"/>
      <c r="DY16" s="201"/>
      <c r="DZ16" s="201"/>
      <c r="EA16" s="201"/>
      <c r="EB16" s="201"/>
      <c r="EC16" s="201"/>
      <c r="ED16" s="201"/>
      <c r="EE16" s="201"/>
      <c r="EF16" s="201"/>
      <c r="EG16" s="201"/>
      <c r="EH16" s="201"/>
      <c r="EI16" s="201"/>
      <c r="EJ16" s="201"/>
      <c r="EK16" s="201"/>
      <c r="EL16" s="201"/>
      <c r="EM16" s="201"/>
      <c r="EN16" s="201"/>
      <c r="EO16" s="201"/>
      <c r="EP16" s="201"/>
      <c r="EQ16" s="201"/>
      <c r="ER16" s="201"/>
      <c r="ES16" s="201"/>
      <c r="ET16" s="201"/>
      <c r="EU16" s="201"/>
      <c r="EV16" s="201"/>
      <c r="EW16" s="201"/>
      <c r="EX16" s="201"/>
      <c r="EY16" s="201"/>
      <c r="EZ16" s="201"/>
      <c r="FA16" s="201"/>
      <c r="FB16" s="201"/>
      <c r="FC16" s="201"/>
      <c r="FD16" s="201"/>
      <c r="FE16" s="201"/>
      <c r="FF16" s="201"/>
      <c r="FG16" s="201"/>
      <c r="FH16" s="201"/>
      <c r="FI16" s="201"/>
      <c r="FJ16" s="201"/>
      <c r="FK16" s="201"/>
      <c r="FL16" s="201"/>
      <c r="FM16" s="201"/>
      <c r="FN16" s="201"/>
      <c r="FO16" s="201"/>
      <c r="FP16" s="201"/>
      <c r="FQ16" s="201"/>
      <c r="FR16" s="201"/>
      <c r="FS16" s="201"/>
      <c r="FT16" s="201"/>
      <c r="FU16" s="201"/>
      <c r="FV16" s="201"/>
      <c r="FW16" s="201"/>
      <c r="FX16" s="201"/>
      <c r="FY16" s="201"/>
      <c r="FZ16" s="201"/>
      <c r="GA16" s="201"/>
      <c r="GB16" s="201"/>
      <c r="GC16" s="201"/>
      <c r="GD16" s="201"/>
      <c r="GE16" s="201"/>
      <c r="GF16" s="201"/>
      <c r="GG16" s="201"/>
      <c r="GH16" s="201"/>
      <c r="GI16" s="201"/>
      <c r="GJ16" s="201"/>
      <c r="GK16" s="201"/>
      <c r="GL16" s="201"/>
      <c r="GM16" s="201"/>
      <c r="GN16" s="201"/>
      <c r="GO16" s="201"/>
      <c r="GP16" s="201"/>
      <c r="GQ16" s="201"/>
      <c r="GR16" s="201"/>
      <c r="GS16" s="201"/>
      <c r="GT16" s="201"/>
      <c r="GU16" s="201"/>
      <c r="GV16" s="201"/>
      <c r="GW16" s="201"/>
      <c r="GX16" s="201"/>
      <c r="GY16" s="201"/>
      <c r="GZ16" s="201"/>
      <c r="HA16" s="201"/>
      <c r="HB16" s="201"/>
      <c r="HC16" s="201"/>
      <c r="HD16" s="201"/>
      <c r="HE16" s="201"/>
      <c r="HF16" s="201"/>
      <c r="HG16" s="201"/>
      <c r="HH16" s="201"/>
      <c r="HI16" s="201"/>
      <c r="HJ16" s="201"/>
      <c r="HK16" s="201"/>
      <c r="HL16" s="201"/>
      <c r="HM16" s="201"/>
      <c r="HN16" s="201"/>
      <c r="HO16" s="201"/>
      <c r="HP16" s="201"/>
      <c r="HQ16" s="201"/>
      <c r="HR16" s="201"/>
      <c r="HS16" s="201"/>
      <c r="HT16" s="201"/>
      <c r="HU16" s="201"/>
      <c r="HV16" s="201"/>
      <c r="HW16" s="201"/>
      <c r="HX16" s="201"/>
      <c r="HY16" s="201"/>
      <c r="HZ16" s="201"/>
      <c r="IA16" s="201"/>
      <c r="IB16" s="201"/>
      <c r="IC16" s="201"/>
      <c r="ID16" s="201"/>
      <c r="IE16" s="201"/>
      <c r="IF16" s="201"/>
      <c r="IG16" s="201"/>
      <c r="IH16" s="201"/>
      <c r="II16" s="201"/>
      <c r="IJ16" s="201"/>
      <c r="IK16" s="201"/>
      <c r="IL16" s="201"/>
      <c r="IM16" s="201"/>
      <c r="IN16" s="201"/>
      <c r="IO16" s="201"/>
      <c r="IP16" s="201"/>
      <c r="IQ16" s="201"/>
      <c r="IR16" s="201"/>
      <c r="IS16" s="201"/>
      <c r="IT16" s="201"/>
      <c r="IU16" s="201"/>
      <c r="IV16" s="201"/>
      <c r="IW16" s="201"/>
    </row>
    <row r="17" spans="2:2" ht="15.95" customHeight="1" x14ac:dyDescent="0.25">
      <c r="B17" s="203" t="s">
        <v>138</v>
      </c>
    </row>
    <row r="18" spans="2:2" ht="15.95" customHeight="1" x14ac:dyDescent="0.25">
      <c r="B18" s="203" t="s">
        <v>139</v>
      </c>
    </row>
    <row r="19" spans="2:2" ht="15.95" customHeight="1" x14ac:dyDescent="0.25">
      <c r="B19" s="203" t="s">
        <v>157</v>
      </c>
    </row>
    <row r="20" spans="2:2" ht="15.95" customHeight="1" x14ac:dyDescent="0.25">
      <c r="B20" s="203" t="s">
        <v>158</v>
      </c>
    </row>
    <row r="21" spans="2:2" ht="15.95" customHeight="1" x14ac:dyDescent="0.25">
      <c r="B21" s="203" t="s">
        <v>159</v>
      </c>
    </row>
    <row r="22" spans="2:2" ht="15.95" customHeight="1" x14ac:dyDescent="0.25">
      <c r="B22" s="203" t="s">
        <v>160</v>
      </c>
    </row>
    <row r="23" spans="2:2" ht="15.95" customHeight="1" x14ac:dyDescent="0.25">
      <c r="B23" s="203" t="s">
        <v>161</v>
      </c>
    </row>
    <row r="24" spans="2:2" ht="15.95" customHeight="1" x14ac:dyDescent="0.25">
      <c r="B24" s="203" t="s">
        <v>162</v>
      </c>
    </row>
    <row r="25" spans="2:2" ht="15.95" customHeight="1" x14ac:dyDescent="0.25">
      <c r="B25" s="203" t="s">
        <v>163</v>
      </c>
    </row>
    <row r="26" spans="2:2" ht="15.95" customHeight="1" x14ac:dyDescent="0.25">
      <c r="B26" s="203" t="s">
        <v>166</v>
      </c>
    </row>
    <row r="27" spans="2:2" ht="15.95" customHeight="1" x14ac:dyDescent="0.25">
      <c r="B27" s="203" t="s">
        <v>164</v>
      </c>
    </row>
    <row r="28" spans="2:2" ht="15.95" customHeight="1" x14ac:dyDescent="0.25">
      <c r="B28" s="203" t="s">
        <v>165</v>
      </c>
    </row>
    <row r="29" spans="2:2" ht="15.95" customHeight="1" x14ac:dyDescent="0.25">
      <c r="B29" s="203" t="s">
        <v>167</v>
      </c>
    </row>
    <row r="30" spans="2:2" ht="15.95" customHeight="1" x14ac:dyDescent="0.25">
      <c r="B30" s="203" t="s">
        <v>168</v>
      </c>
    </row>
    <row r="31" spans="2:2" ht="15.95" customHeight="1" x14ac:dyDescent="0.25">
      <c r="B31" s="203" t="s">
        <v>169</v>
      </c>
    </row>
    <row r="32" spans="2:2" ht="15.95" customHeight="1" x14ac:dyDescent="0.25">
      <c r="B32" s="203" t="s">
        <v>170</v>
      </c>
    </row>
    <row r="33" spans="2:257" ht="15.95" customHeight="1" x14ac:dyDescent="0.25">
      <c r="B33" s="203" t="s">
        <v>171</v>
      </c>
    </row>
    <row r="34" spans="2:257" ht="15" customHeight="1" x14ac:dyDescent="0.25">
      <c r="B34" s="203" t="s">
        <v>172</v>
      </c>
    </row>
    <row r="35" spans="2:257" ht="15" customHeight="1" x14ac:dyDescent="0.25">
      <c r="B35" s="203" t="s">
        <v>173</v>
      </c>
    </row>
    <row r="36" spans="2:257" ht="15" customHeight="1" x14ac:dyDescent="0.25">
      <c r="B36" s="204"/>
    </row>
    <row r="37" spans="2:257" ht="3.75" customHeight="1" x14ac:dyDescent="0.25">
      <c r="B37" s="204"/>
    </row>
    <row r="38" spans="2:257" ht="18.95" customHeight="1" x14ac:dyDescent="0.25">
      <c r="B38" s="202" t="s">
        <v>2</v>
      </c>
    </row>
    <row r="39" spans="2:257" ht="3.75" customHeight="1" x14ac:dyDescent="0.25">
      <c r="B39" s="201"/>
    </row>
    <row r="40" spans="2:257" ht="18.95" customHeight="1" x14ac:dyDescent="0.25">
      <c r="B40" s="202" t="s">
        <v>3</v>
      </c>
    </row>
    <row r="41" spans="2:257" ht="3.75" customHeight="1" x14ac:dyDescent="0.25">
      <c r="B41" s="204"/>
    </row>
    <row r="42" spans="2:257" ht="15.95" customHeight="1" x14ac:dyDescent="0.25">
      <c r="B42" s="203" t="s">
        <v>194</v>
      </c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7"/>
      <c r="BN42" s="197"/>
      <c r="BO42" s="197"/>
      <c r="BP42" s="19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97"/>
      <c r="CW42" s="197"/>
      <c r="CX42" s="197"/>
      <c r="CY42" s="197"/>
      <c r="CZ42" s="197"/>
      <c r="DA42" s="197"/>
      <c r="DB42" s="197"/>
      <c r="DC42" s="197"/>
      <c r="DD42" s="197"/>
      <c r="DE42" s="197"/>
      <c r="DF42" s="197"/>
      <c r="DG42" s="197"/>
      <c r="DH42" s="197"/>
      <c r="DI42" s="197"/>
      <c r="DJ42" s="197"/>
      <c r="DK42" s="197"/>
      <c r="DL42" s="197"/>
      <c r="DM42" s="197"/>
      <c r="DN42" s="197"/>
      <c r="DO42" s="197"/>
      <c r="DP42" s="197"/>
      <c r="DQ42" s="197"/>
      <c r="DR42" s="197"/>
      <c r="DS42" s="197"/>
      <c r="DT42" s="197"/>
      <c r="DU42" s="197"/>
      <c r="DV42" s="197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</row>
    <row r="43" spans="2:257" ht="15.95" customHeight="1" x14ac:dyDescent="0.25">
      <c r="B43" s="203" t="s">
        <v>195</v>
      </c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7"/>
      <c r="BM43" s="197"/>
      <c r="BN43" s="197"/>
      <c r="BO43" s="197"/>
      <c r="BP43" s="197"/>
      <c r="BQ43" s="197"/>
      <c r="BR43" s="197"/>
      <c r="BS43" s="197"/>
      <c r="BT43" s="197"/>
      <c r="BU43" s="197"/>
      <c r="BV43" s="197"/>
      <c r="BW43" s="197"/>
      <c r="BX43" s="197"/>
      <c r="BY43" s="197"/>
      <c r="BZ43" s="197"/>
      <c r="CA43" s="197"/>
      <c r="CB43" s="197"/>
      <c r="CC43" s="197"/>
      <c r="CD43" s="197"/>
      <c r="CE43" s="197"/>
      <c r="CF43" s="197"/>
      <c r="CG43" s="197"/>
      <c r="CH43" s="197"/>
      <c r="CI43" s="197"/>
      <c r="CJ43" s="197"/>
      <c r="CK43" s="197"/>
      <c r="CL43" s="197"/>
      <c r="CM43" s="197"/>
      <c r="CN43" s="197"/>
      <c r="CO43" s="197"/>
      <c r="CP43" s="197"/>
      <c r="CQ43" s="197"/>
      <c r="CR43" s="197"/>
      <c r="CS43" s="197"/>
      <c r="CT43" s="197"/>
      <c r="CU43" s="197"/>
      <c r="CV43" s="197"/>
      <c r="CW43" s="197"/>
      <c r="CX43" s="197"/>
      <c r="CY43" s="197"/>
      <c r="CZ43" s="197"/>
      <c r="DA43" s="197"/>
      <c r="DB43" s="197"/>
      <c r="DC43" s="197"/>
      <c r="DD43" s="197"/>
      <c r="DE43" s="197"/>
      <c r="DF43" s="197"/>
      <c r="DG43" s="197"/>
      <c r="DH43" s="197"/>
      <c r="DI43" s="197"/>
      <c r="DJ43" s="197"/>
      <c r="DK43" s="197"/>
      <c r="DL43" s="197"/>
      <c r="DM43" s="197"/>
      <c r="DN43" s="197"/>
      <c r="DO43" s="197"/>
      <c r="DP43" s="197"/>
      <c r="DQ43" s="197"/>
      <c r="DR43" s="197"/>
      <c r="DS43" s="197"/>
      <c r="DT43" s="197"/>
      <c r="DU43" s="197"/>
      <c r="DV43" s="197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</row>
    <row r="44" spans="2:257" ht="15.95" customHeight="1" x14ac:dyDescent="0.25">
      <c r="B44" s="203" t="s">
        <v>196</v>
      </c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7"/>
      <c r="BC44" s="197"/>
      <c r="BD44" s="197"/>
      <c r="BE44" s="197"/>
      <c r="BF44" s="197"/>
      <c r="BG44" s="197"/>
      <c r="BH44" s="197"/>
      <c r="BI44" s="197"/>
      <c r="BJ44" s="197"/>
      <c r="BK44" s="197"/>
      <c r="BL44" s="197"/>
      <c r="BM44" s="197"/>
      <c r="BN44" s="197"/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7"/>
      <c r="DA44" s="197"/>
      <c r="DB44" s="197"/>
      <c r="DC44" s="197"/>
      <c r="DD44" s="197"/>
      <c r="DE44" s="197"/>
      <c r="DF44" s="197"/>
      <c r="DG44" s="197"/>
      <c r="DH44" s="197"/>
      <c r="DI44" s="197"/>
      <c r="DJ44" s="197"/>
      <c r="DK44" s="197"/>
      <c r="DL44" s="197"/>
      <c r="DM44" s="197"/>
      <c r="DN44" s="197"/>
      <c r="DO44" s="197"/>
      <c r="DP44" s="197"/>
      <c r="DQ44" s="197"/>
      <c r="DR44" s="197"/>
      <c r="DS44" s="197"/>
      <c r="DT44" s="197"/>
      <c r="DU44" s="197"/>
      <c r="DV44" s="197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</row>
    <row r="45" spans="2:257" ht="15.95" customHeight="1" x14ac:dyDescent="0.25">
      <c r="B45" s="203" t="s">
        <v>201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197"/>
      <c r="BN45" s="197"/>
      <c r="BO45" s="197"/>
      <c r="BP45" s="197"/>
      <c r="BQ45" s="197"/>
      <c r="BR45" s="197"/>
      <c r="BS45" s="197"/>
      <c r="BT45" s="197"/>
      <c r="BU45" s="197"/>
      <c r="BV45" s="197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7"/>
      <c r="CO45" s="197"/>
      <c r="CP45" s="197"/>
      <c r="CQ45" s="197"/>
      <c r="CR45" s="197"/>
      <c r="CS45" s="197"/>
      <c r="CT45" s="197"/>
      <c r="CU45" s="197"/>
      <c r="CV45" s="197"/>
      <c r="CW45" s="197"/>
      <c r="CX45" s="197"/>
      <c r="CY45" s="197"/>
      <c r="CZ45" s="197"/>
      <c r="DA45" s="197"/>
      <c r="DB45" s="197"/>
      <c r="DC45" s="197"/>
      <c r="DD45" s="197"/>
      <c r="DE45" s="197"/>
      <c r="DF45" s="197"/>
      <c r="DG45" s="197"/>
      <c r="DH45" s="197"/>
      <c r="DI45" s="197"/>
      <c r="DJ45" s="197"/>
      <c r="DK45" s="197"/>
      <c r="DL45" s="197"/>
      <c r="DM45" s="197"/>
      <c r="DN45" s="197"/>
      <c r="DO45" s="197"/>
      <c r="DP45" s="197"/>
      <c r="DQ45" s="197"/>
      <c r="DR45" s="197"/>
      <c r="DS45" s="197"/>
      <c r="DT45" s="197"/>
      <c r="DU45" s="197"/>
      <c r="DV45" s="197"/>
      <c r="DW45" s="197"/>
      <c r="DX45" s="197"/>
      <c r="DY45" s="197"/>
      <c r="DZ45" s="197"/>
      <c r="EA45" s="197"/>
      <c r="EB45" s="197"/>
      <c r="EC45" s="197"/>
      <c r="ED45" s="197"/>
      <c r="EE45" s="197"/>
      <c r="EF45" s="197"/>
      <c r="EG45" s="197"/>
      <c r="EH45" s="197"/>
      <c r="EI45" s="197"/>
      <c r="EJ45" s="197"/>
      <c r="EK45" s="197"/>
      <c r="EL45" s="197"/>
      <c r="EM45" s="197"/>
      <c r="EN45" s="197"/>
      <c r="EO45" s="197"/>
      <c r="EP45" s="197"/>
      <c r="EQ45" s="197"/>
      <c r="ER45" s="197"/>
      <c r="ES45" s="197"/>
      <c r="ET45" s="197"/>
      <c r="EU45" s="197"/>
      <c r="EV45" s="197"/>
      <c r="EW45" s="197"/>
      <c r="EX45" s="197"/>
      <c r="EY45" s="197"/>
      <c r="EZ45" s="197"/>
      <c r="FA45" s="197"/>
      <c r="FB45" s="197"/>
      <c r="FC45" s="197"/>
      <c r="FD45" s="197"/>
      <c r="FE45" s="197"/>
      <c r="FF45" s="197"/>
      <c r="FG45" s="197"/>
      <c r="FH45" s="197"/>
      <c r="FI45" s="197"/>
      <c r="FJ45" s="197"/>
      <c r="FK45" s="197"/>
      <c r="FL45" s="197"/>
      <c r="FM45" s="197"/>
      <c r="FN45" s="197"/>
      <c r="FO45" s="197"/>
      <c r="FP45" s="197"/>
      <c r="FQ45" s="197"/>
      <c r="FR45" s="197"/>
      <c r="FS45" s="197"/>
      <c r="FT45" s="197"/>
      <c r="FU45" s="197"/>
      <c r="FV45" s="197"/>
      <c r="FW45" s="197"/>
      <c r="FX45" s="197"/>
      <c r="FY45" s="197"/>
      <c r="FZ45" s="197"/>
      <c r="GA45" s="197"/>
      <c r="GB45" s="197"/>
      <c r="GC45" s="197"/>
      <c r="GD45" s="197"/>
      <c r="GE45" s="197"/>
      <c r="GF45" s="197"/>
      <c r="GG45" s="197"/>
      <c r="GH45" s="197"/>
      <c r="GI45" s="197"/>
      <c r="GJ45" s="197"/>
      <c r="GK45" s="197"/>
      <c r="GL45" s="197"/>
      <c r="GM45" s="197"/>
      <c r="GN45" s="197"/>
      <c r="GO45" s="197"/>
      <c r="GP45" s="197"/>
      <c r="GQ45" s="197"/>
      <c r="GR45" s="197"/>
      <c r="GS45" s="197"/>
      <c r="GT45" s="197"/>
      <c r="GU45" s="197"/>
      <c r="GV45" s="197"/>
      <c r="GW45" s="197"/>
      <c r="GX45" s="197"/>
      <c r="GY45" s="197"/>
      <c r="GZ45" s="197"/>
      <c r="HA45" s="197"/>
      <c r="HB45" s="197"/>
      <c r="HC45" s="197"/>
      <c r="HD45" s="197"/>
      <c r="HE45" s="197"/>
      <c r="HF45" s="197"/>
      <c r="HG45" s="197"/>
      <c r="HH45" s="197"/>
      <c r="HI45" s="197"/>
      <c r="HJ45" s="197"/>
      <c r="HK45" s="197"/>
      <c r="HL45" s="197"/>
      <c r="HM45" s="197"/>
      <c r="HN45" s="197"/>
      <c r="HO45" s="197"/>
      <c r="HP45" s="197"/>
      <c r="HQ45" s="197"/>
      <c r="HR45" s="197"/>
      <c r="HS45" s="197"/>
      <c r="HT45" s="197"/>
      <c r="HU45" s="197"/>
      <c r="HV45" s="197"/>
      <c r="HW45" s="197"/>
      <c r="HX45" s="197"/>
      <c r="HY45" s="197"/>
      <c r="HZ45" s="197"/>
      <c r="IA45" s="197"/>
      <c r="IB45" s="197"/>
      <c r="IC45" s="197"/>
      <c r="ID45" s="197"/>
      <c r="IE45" s="197"/>
      <c r="IF45" s="197"/>
      <c r="IG45" s="197"/>
      <c r="IH45" s="197"/>
      <c r="II45" s="197"/>
      <c r="IJ45" s="197"/>
      <c r="IK45" s="197"/>
      <c r="IL45" s="197"/>
      <c r="IM45" s="197"/>
      <c r="IN45" s="197"/>
      <c r="IO45" s="197"/>
      <c r="IP45" s="197"/>
      <c r="IQ45" s="197"/>
      <c r="IR45" s="197"/>
      <c r="IS45" s="197"/>
      <c r="IT45" s="197"/>
      <c r="IU45" s="197"/>
      <c r="IV45" s="197"/>
      <c r="IW45" s="197"/>
    </row>
    <row r="46" spans="2:257" ht="15.95" customHeight="1" x14ac:dyDescent="0.25">
      <c r="B46" s="203" t="s">
        <v>202</v>
      </c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197"/>
      <c r="BN46" s="197"/>
      <c r="BO46" s="197"/>
      <c r="BP46" s="197"/>
      <c r="BQ46" s="197"/>
      <c r="BR46" s="197"/>
      <c r="BS46" s="197"/>
      <c r="BT46" s="197"/>
      <c r="BU46" s="197"/>
      <c r="BV46" s="197"/>
      <c r="BW46" s="197"/>
      <c r="BX46" s="197"/>
      <c r="BY46" s="197"/>
      <c r="BZ46" s="197"/>
      <c r="CA46" s="197"/>
      <c r="CB46" s="197"/>
      <c r="CC46" s="197"/>
      <c r="CD46" s="197"/>
      <c r="CE46" s="197"/>
      <c r="CF46" s="197"/>
      <c r="CG46" s="197"/>
      <c r="CH46" s="197"/>
      <c r="CI46" s="197"/>
      <c r="CJ46" s="197"/>
      <c r="CK46" s="197"/>
      <c r="CL46" s="197"/>
      <c r="CM46" s="197"/>
      <c r="CN46" s="197"/>
      <c r="CO46" s="197"/>
      <c r="CP46" s="197"/>
      <c r="CQ46" s="197"/>
      <c r="CR46" s="197"/>
      <c r="CS46" s="197"/>
      <c r="CT46" s="197"/>
      <c r="CU46" s="197"/>
      <c r="CV46" s="197"/>
      <c r="CW46" s="197"/>
      <c r="CX46" s="197"/>
      <c r="CY46" s="197"/>
      <c r="CZ46" s="197"/>
      <c r="DA46" s="197"/>
      <c r="DB46" s="197"/>
      <c r="DC46" s="197"/>
      <c r="DD46" s="197"/>
      <c r="DE46" s="197"/>
      <c r="DF46" s="197"/>
      <c r="DG46" s="197"/>
      <c r="DH46" s="197"/>
      <c r="DI46" s="197"/>
      <c r="DJ46" s="197"/>
      <c r="DK46" s="197"/>
      <c r="DL46" s="197"/>
      <c r="DM46" s="197"/>
      <c r="DN46" s="197"/>
      <c r="DO46" s="197"/>
      <c r="DP46" s="197"/>
      <c r="DQ46" s="197"/>
      <c r="DR46" s="197"/>
      <c r="DS46" s="197"/>
      <c r="DT46" s="197"/>
      <c r="DU46" s="197"/>
      <c r="DV46" s="197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</row>
    <row r="47" spans="2:257" ht="15.95" customHeight="1" x14ac:dyDescent="0.25">
      <c r="B47" s="203" t="s">
        <v>203</v>
      </c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197"/>
      <c r="BN47" s="197"/>
      <c r="BO47" s="197"/>
      <c r="BP47" s="197"/>
      <c r="BQ47" s="197"/>
      <c r="BR47" s="197"/>
      <c r="BS47" s="197"/>
      <c r="BT47" s="197"/>
      <c r="BU47" s="197"/>
      <c r="BV47" s="197"/>
      <c r="BW47" s="197"/>
      <c r="BX47" s="197"/>
      <c r="BY47" s="197"/>
      <c r="BZ47" s="197"/>
      <c r="CA47" s="197"/>
      <c r="CB47" s="197"/>
      <c r="CC47" s="197"/>
      <c r="CD47" s="197"/>
      <c r="CE47" s="197"/>
      <c r="CF47" s="197"/>
      <c r="CG47" s="197"/>
      <c r="CH47" s="197"/>
      <c r="CI47" s="197"/>
      <c r="CJ47" s="197"/>
      <c r="CK47" s="197"/>
      <c r="CL47" s="197"/>
      <c r="CM47" s="197"/>
      <c r="CN47" s="197"/>
      <c r="CO47" s="197"/>
      <c r="CP47" s="197"/>
      <c r="CQ47" s="197"/>
      <c r="CR47" s="197"/>
      <c r="CS47" s="197"/>
      <c r="CT47" s="197"/>
      <c r="CU47" s="197"/>
      <c r="CV47" s="197"/>
      <c r="CW47" s="197"/>
      <c r="CX47" s="197"/>
      <c r="CY47" s="197"/>
      <c r="CZ47" s="197"/>
      <c r="DA47" s="197"/>
      <c r="DB47" s="197"/>
      <c r="DC47" s="197"/>
      <c r="DD47" s="197"/>
      <c r="DE47" s="197"/>
      <c r="DF47" s="197"/>
      <c r="DG47" s="197"/>
      <c r="DH47" s="197"/>
      <c r="DI47" s="197"/>
      <c r="DJ47" s="197"/>
      <c r="DK47" s="197"/>
      <c r="DL47" s="197"/>
      <c r="DM47" s="197"/>
      <c r="DN47" s="197"/>
      <c r="DO47" s="197"/>
      <c r="DP47" s="197"/>
      <c r="DQ47" s="197"/>
      <c r="DR47" s="197"/>
      <c r="DS47" s="197"/>
      <c r="DT47" s="197"/>
      <c r="DU47" s="197"/>
      <c r="DV47" s="197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</row>
    <row r="48" spans="2:257" ht="3.75" customHeight="1" x14ac:dyDescent="0.25">
      <c r="B48" s="204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7"/>
      <c r="BQ48" s="197"/>
      <c r="BR48" s="197"/>
      <c r="BS48" s="197"/>
      <c r="BT48" s="197"/>
      <c r="BU48" s="197"/>
      <c r="BV48" s="197"/>
      <c r="BW48" s="197"/>
      <c r="BX48" s="197"/>
      <c r="BY48" s="197"/>
      <c r="BZ48" s="197"/>
      <c r="CA48" s="197"/>
      <c r="CB48" s="197"/>
      <c r="CC48" s="197"/>
      <c r="CD48" s="197"/>
      <c r="CE48" s="197"/>
      <c r="CF48" s="197"/>
      <c r="CG48" s="197"/>
      <c r="CH48" s="197"/>
      <c r="CI48" s="197"/>
      <c r="CJ48" s="197"/>
      <c r="CK48" s="197"/>
      <c r="CL48" s="197"/>
      <c r="CM48" s="197"/>
      <c r="CN48" s="197"/>
      <c r="CO48" s="197"/>
      <c r="CP48" s="197"/>
      <c r="CQ48" s="197"/>
      <c r="CR48" s="197"/>
      <c r="CS48" s="197"/>
      <c r="CT48" s="197"/>
      <c r="CU48" s="197"/>
      <c r="CV48" s="197"/>
      <c r="CW48" s="197"/>
      <c r="CX48" s="197"/>
      <c r="CY48" s="197"/>
      <c r="CZ48" s="197"/>
      <c r="DA48" s="197"/>
      <c r="DB48" s="197"/>
      <c r="DC48" s="197"/>
      <c r="DD48" s="197"/>
      <c r="DE48" s="197"/>
      <c r="DF48" s="197"/>
      <c r="DG48" s="197"/>
      <c r="DH48" s="197"/>
      <c r="DI48" s="197"/>
      <c r="DJ48" s="197"/>
      <c r="DK48" s="197"/>
      <c r="DL48" s="197"/>
      <c r="DM48" s="197"/>
      <c r="DN48" s="197"/>
      <c r="DO48" s="197"/>
      <c r="DP48" s="197"/>
      <c r="DQ48" s="197"/>
      <c r="DR48" s="197"/>
      <c r="DS48" s="197"/>
      <c r="DT48" s="197"/>
      <c r="DU48" s="197"/>
      <c r="DV48" s="197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</row>
    <row r="49" spans="2:2" ht="18.95" customHeight="1" x14ac:dyDescent="0.25">
      <c r="B49" s="202" t="s">
        <v>4</v>
      </c>
    </row>
    <row r="50" spans="2:2" ht="3.75" customHeight="1" x14ac:dyDescent="0.25">
      <c r="B50" s="204"/>
    </row>
    <row r="51" spans="2:2" ht="15.95" customHeight="1" x14ac:dyDescent="0.25">
      <c r="B51" s="203" t="s">
        <v>212</v>
      </c>
    </row>
    <row r="52" spans="2:2" ht="15.95" customHeight="1" x14ac:dyDescent="0.25">
      <c r="B52" s="203" t="s">
        <v>211</v>
      </c>
    </row>
    <row r="53" spans="2:2" ht="18.95" customHeight="1" x14ac:dyDescent="0.25">
      <c r="B53" s="203"/>
    </row>
    <row r="54" spans="2:2" x14ac:dyDescent="0.25">
      <c r="B54" s="203"/>
    </row>
  </sheetData>
  <hyperlinks>
    <hyperlink ref="B12" location="'1'!A1" display="'1'!A1" xr:uid="{A3716020-60FC-436B-99C8-DA19830047F8}"/>
    <hyperlink ref="B13" location="'2'!A1" display="'2'!A1" xr:uid="{2D7D1257-53C9-4E9D-9178-F7AD9E2F6801}"/>
    <hyperlink ref="B18" location="'4 e 5'!A1" display="Quadro 4. Sinistralidade no Continente por mês" xr:uid="{469EC150-85A9-41AD-A7D7-DD3EDD70595C}"/>
    <hyperlink ref="B44" location="'24'!A1" display="Quadro 24. Tipologia de infrações" xr:uid="{57931960-3986-4CB5-9568-77F45EF3ACFF}"/>
    <hyperlink ref="B52" location="'29'!A1" display="Quadro 29. Número de cartas cassadas" xr:uid="{1AF0737A-C606-464B-95F6-0D6FDD50E389}"/>
    <hyperlink ref="B22" location="'8'!A1" display="Quadro 8. Sinistralidade no Continente por fatores atmosféricos" xr:uid="{F78C2F30-DAB7-4228-9491-E5EE0D2F0232}"/>
    <hyperlink ref="B23" location="'9 e 10'!A1" display="Quadro 9. Sinistralidade no Continente por natureza" xr:uid="{82B43AD6-6FA7-423B-8900-BC082F180C97}"/>
    <hyperlink ref="B43" location="'23'!A1" display="Quadro 23. Infrações" xr:uid="{52E77EDD-212A-4C79-978E-4A8F7DCD195D}"/>
    <hyperlink ref="B25" location="'11 e 12'!A1" display="Quadro 11. Sinistralidade no Continente por localização" xr:uid="{17EEC7FA-7966-44D1-A896-EC7652D73619}"/>
    <hyperlink ref="B27" location="'13 e 14'!A1" display="Quadro 13. Sinistralidade no Continente por tipo de via" xr:uid="{D4419E03-92E4-4E2A-A84B-0D4F6DE3EE00}"/>
    <hyperlink ref="B29" location="'15'!A1" display="Quadro 15. Sinistralidade no Continente por distrito" xr:uid="{2EEF42B9-B960-45CF-9D3D-B859E1139879}"/>
    <hyperlink ref="B30" location="'16 e 17'!A1" display="Quadro 16. Sinistralidade no Continente por categoria de utilizador" xr:uid="{107DF94A-AA8D-45BB-93CB-003F149904A7}"/>
    <hyperlink ref="B32" location="'18'!A1" display="Quadro 18. Sinistralidade no Continente por categoria de veículo" xr:uid="{D6DE2D9F-8EBC-4049-B493-F27DEA11D7B0}"/>
    <hyperlink ref="B33" location="'19 e 20'!A1" display="Quadro 19. Sinistralidade no Continente por categoria de veículo e peões" xr:uid="{E0C4D6BA-4C55-4101-A307-D2E3CC3C8A69}"/>
    <hyperlink ref="B20" location="'6'!A1" display="Quadro 6. Sinistralidade no Continente por dia da semana" xr:uid="{5F758B1E-E9B8-4A3D-AE83-CBA3FFB5B9A9}"/>
    <hyperlink ref="B21" location="'7'!A1" display="Quadro 7. Sinistralidade no Continente por período horário" xr:uid="{0D38E8B2-0E42-4790-B514-FDEA791ED0A8}"/>
    <hyperlink ref="B42" location="'22'!A1" display="Quadro 22. Condutores e veículos fiscalizados" xr:uid="{51CC3DEA-BF6F-4800-A0CF-C569EA770E37}"/>
    <hyperlink ref="B45" location="'25'!A1" display="Quadro 25. Infrações por excesso de velocidade" xr:uid="{46FF14C0-97E7-414C-A310-515D1EB19A0C}"/>
    <hyperlink ref="B46" location="'26'!A1" display="Quadro 26. Infrações por influência de álcool" xr:uid="{58D4CBAE-72BD-488C-87C4-9CA441DEF0EE}"/>
    <hyperlink ref="B47" location="'27'!A1" display="Quadro 27. Detenções" xr:uid="{A004FAF7-723B-43CD-90BA-1CE93D65B6A3}"/>
    <hyperlink ref="B51" location="'28'!A1" display="Quadro 28. Distribuição de condutores com perda de pontos pelo n.º de pontos disponíveis" xr:uid="{792D6882-B96E-41F0-A968-6D3A246985DE}"/>
    <hyperlink ref="B17" location="'3'!A1" display="'3'!A1" xr:uid="{9EFFA62C-8BF1-47A1-A59D-BA73545CE65A}"/>
    <hyperlink ref="B19" location="'4 e 5'!A1" display="Quadro 5. Sinistralidade no Continente por mês, taxas de variação" xr:uid="{D37473AC-981E-4CBF-BA68-533F8AF28494}"/>
    <hyperlink ref="B24" location="'9 e 10'!A11" display="Quadro 10. Sinistralidade no Continente por natureza, taxas de variação" xr:uid="{AC393800-1116-4E9B-B29A-9668051C28F3}"/>
    <hyperlink ref="B26" location="'11 e 12'!A1" display="Quadro 12. Sinistralidade no Continente por localização, taxas de variação" xr:uid="{4FB07542-6A5C-46A0-BC60-120237B2AF5C}"/>
    <hyperlink ref="B34" location="'19 e 20'!A1" display="Quadro 20. Sinistralidade no Continente por categoria de veículo e peões, taxas de variação" xr:uid="{FF621DCF-8945-45DD-BF5D-B60EA4F68141}"/>
    <hyperlink ref="B28" location="'13 e 14'!A1" display="Quadro 14. Sinistralidade no continente por tipo de via, taxas de variação" xr:uid="{440F005F-FB7E-4DF9-A4E8-9ED624D67231}"/>
    <hyperlink ref="B31" location="'16 e 17'!A1" display="Quadro 17. Sinistralidade no continente por categoria de utilizador, taxas de variação" xr:uid="{46656938-178B-4C1F-82F2-BEE61873A8DF}"/>
    <hyperlink ref="B35" location="'21'!A1" display="Quadro 21. Vítimas mortais por entidade gestora de via (EGV)" xr:uid="{8BC5876E-30C7-4F8B-90A6-71C6193271A5}"/>
  </hyperlinks>
  <pageMargins left="0.25" right="0.25" top="0.75" bottom="0.75" header="0.3" footer="0.3"/>
  <pageSetup paperSize="9" scale="93" orientation="portrait" horizontalDpi="300" verticalDpi="300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627F-FCCC-4969-A142-5384F687DBAE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6" width="7.85546875" style="3" customWidth="1"/>
    <col min="17" max="17" width="3" style="3" customWidth="1"/>
    <col min="18" max="16384" width="9.140625" style="3"/>
  </cols>
  <sheetData>
    <row r="1" spans="1:27" ht="6" customHeight="1" x14ac:dyDescent="0.2"/>
    <row r="2" spans="1:27" ht="18.95" customHeight="1" x14ac:dyDescent="0.25">
      <c r="A2" s="16" t="s">
        <v>161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45" t="str">
        <f>+'1'!A4</f>
        <v>Janeiro-março</v>
      </c>
      <c r="B4" s="241" t="s">
        <v>6</v>
      </c>
      <c r="C4" s="241"/>
      <c r="D4" s="242"/>
      <c r="E4" s="241" t="s">
        <v>31</v>
      </c>
      <c r="F4" s="241"/>
      <c r="G4" s="241"/>
      <c r="H4" s="240" t="s">
        <v>18</v>
      </c>
      <c r="I4" s="241"/>
      <c r="J4" s="242"/>
      <c r="K4" s="241" t="s">
        <v>20</v>
      </c>
      <c r="L4" s="241"/>
      <c r="M4" s="241"/>
      <c r="N4" s="240" t="s">
        <v>24</v>
      </c>
      <c r="O4" s="241"/>
      <c r="P4" s="24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45"/>
      <c r="B5" s="29">
        <v>2019</v>
      </c>
      <c r="C5" s="29">
        <v>2023</v>
      </c>
      <c r="D5" s="82">
        <v>2024</v>
      </c>
      <c r="E5" s="29">
        <v>2019</v>
      </c>
      <c r="F5" s="29">
        <v>2023</v>
      </c>
      <c r="G5" s="82">
        <v>2024</v>
      </c>
      <c r="H5" s="29">
        <v>2019</v>
      </c>
      <c r="I5" s="29">
        <v>2023</v>
      </c>
      <c r="J5" s="82">
        <v>2024</v>
      </c>
      <c r="K5" s="29">
        <v>2019</v>
      </c>
      <c r="L5" s="29">
        <v>2023</v>
      </c>
      <c r="M5" s="82">
        <v>2024</v>
      </c>
      <c r="N5" s="29">
        <v>2019</v>
      </c>
      <c r="O5" s="29">
        <v>2023</v>
      </c>
      <c r="P5" s="82">
        <v>2024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thickBot="1" x14ac:dyDescent="0.25">
      <c r="A6" s="56" t="s">
        <v>65</v>
      </c>
      <c r="B6" s="88">
        <v>1385</v>
      </c>
      <c r="C6" s="85">
        <v>1210</v>
      </c>
      <c r="D6" s="86">
        <v>1252</v>
      </c>
      <c r="E6" s="87">
        <v>22</v>
      </c>
      <c r="F6" s="87">
        <v>22</v>
      </c>
      <c r="G6" s="87">
        <v>14</v>
      </c>
      <c r="H6" s="88">
        <v>130</v>
      </c>
      <c r="I6" s="85">
        <v>95</v>
      </c>
      <c r="J6" s="86">
        <v>107</v>
      </c>
      <c r="K6" s="87">
        <v>1349</v>
      </c>
      <c r="L6" s="87">
        <v>1178</v>
      </c>
      <c r="M6" s="87">
        <v>1220</v>
      </c>
      <c r="N6" s="161">
        <f t="shared" ref="N6:N8" si="0">E6/B6*100</f>
        <v>1.5884476534296028</v>
      </c>
      <c r="O6" s="156">
        <f t="shared" ref="O6:O8" si="1">F6/C6*100</f>
        <v>1.8181818181818181</v>
      </c>
      <c r="P6" s="156">
        <f t="shared" ref="P6:P8" si="2">G6/D6*100</f>
        <v>1.1182108626198082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thickTop="1" thickBot="1" x14ac:dyDescent="0.25">
      <c r="A7" s="56" t="s">
        <v>66</v>
      </c>
      <c r="B7" s="91">
        <v>4297</v>
      </c>
      <c r="C7" s="87">
        <v>4075</v>
      </c>
      <c r="D7" s="90">
        <v>4067</v>
      </c>
      <c r="E7" s="87">
        <v>46</v>
      </c>
      <c r="F7" s="87">
        <v>31</v>
      </c>
      <c r="G7" s="87">
        <v>45</v>
      </c>
      <c r="H7" s="91">
        <v>202</v>
      </c>
      <c r="I7" s="87">
        <v>227</v>
      </c>
      <c r="J7" s="90">
        <v>229</v>
      </c>
      <c r="K7" s="87">
        <v>5705</v>
      </c>
      <c r="L7" s="87">
        <v>5207</v>
      </c>
      <c r="M7" s="87">
        <v>5223</v>
      </c>
      <c r="N7" s="157">
        <f t="shared" si="0"/>
        <v>1.0705143123109147</v>
      </c>
      <c r="O7" s="158">
        <f t="shared" si="1"/>
        <v>0.76073619631901834</v>
      </c>
      <c r="P7" s="158">
        <f t="shared" si="2"/>
        <v>1.1064666830587657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thickTop="1" thickBot="1" x14ac:dyDescent="0.25">
      <c r="A8" s="56" t="s">
        <v>67</v>
      </c>
      <c r="B8" s="91">
        <v>2367</v>
      </c>
      <c r="C8" s="87">
        <v>2382</v>
      </c>
      <c r="D8" s="90">
        <v>2599</v>
      </c>
      <c r="E8" s="87">
        <v>49</v>
      </c>
      <c r="F8" s="87">
        <v>48</v>
      </c>
      <c r="G8" s="87">
        <v>44</v>
      </c>
      <c r="H8" s="91">
        <v>157</v>
      </c>
      <c r="I8" s="87">
        <v>174</v>
      </c>
      <c r="J8" s="90">
        <v>177</v>
      </c>
      <c r="K8" s="87">
        <v>2593</v>
      </c>
      <c r="L8" s="87">
        <v>2532</v>
      </c>
      <c r="M8" s="87">
        <v>2811</v>
      </c>
      <c r="N8" s="157">
        <f t="shared" si="0"/>
        <v>2.0701309674693706</v>
      </c>
      <c r="O8" s="158">
        <f t="shared" si="1"/>
        <v>2.0151133501259446</v>
      </c>
      <c r="P8" s="158">
        <f t="shared" si="2"/>
        <v>1.6929588303193535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thickTop="1" thickBot="1" x14ac:dyDescent="0.25">
      <c r="A9" s="13" t="s">
        <v>35</v>
      </c>
      <c r="B9" s="9">
        <f>SUM(B6:B8)</f>
        <v>8049</v>
      </c>
      <c r="C9" s="14">
        <f t="shared" ref="C9:M9" si="3">SUM(C6:C8)</f>
        <v>7667</v>
      </c>
      <c r="D9" s="92">
        <f t="shared" si="3"/>
        <v>7918</v>
      </c>
      <c r="E9" s="14">
        <f t="shared" si="3"/>
        <v>117</v>
      </c>
      <c r="F9" s="14">
        <f t="shared" si="3"/>
        <v>101</v>
      </c>
      <c r="G9" s="14">
        <f t="shared" si="3"/>
        <v>103</v>
      </c>
      <c r="H9" s="9">
        <f t="shared" si="3"/>
        <v>489</v>
      </c>
      <c r="I9" s="14">
        <f t="shared" si="3"/>
        <v>496</v>
      </c>
      <c r="J9" s="92">
        <f t="shared" si="3"/>
        <v>513</v>
      </c>
      <c r="K9" s="14">
        <f t="shared" si="3"/>
        <v>9647</v>
      </c>
      <c r="L9" s="14">
        <f t="shared" si="3"/>
        <v>8917</v>
      </c>
      <c r="M9" s="14">
        <f t="shared" si="3"/>
        <v>9254</v>
      </c>
      <c r="N9" s="162">
        <f>E9/B9*100</f>
        <v>1.4535967200894522</v>
      </c>
      <c r="O9" s="138">
        <f>F9/C9*100</f>
        <v>1.3173340289552629</v>
      </c>
      <c r="P9" s="138">
        <f>G9/D9*100</f>
        <v>1.300833543824198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5">
      <c r="A11" s="16" t="s">
        <v>162</v>
      </c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thickBot="1" x14ac:dyDescent="0.25">
      <c r="A12" s="2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245" t="str">
        <f>+'1'!A4</f>
        <v>Janeiro-março</v>
      </c>
      <c r="B13" s="240" t="s">
        <v>6</v>
      </c>
      <c r="C13" s="241"/>
      <c r="D13" s="242"/>
      <c r="E13" s="241" t="s">
        <v>31</v>
      </c>
      <c r="F13" s="241"/>
      <c r="G13" s="241"/>
      <c r="H13" s="240" t="s">
        <v>18</v>
      </c>
      <c r="I13" s="241"/>
      <c r="J13" s="242"/>
      <c r="K13" s="241" t="s">
        <v>20</v>
      </c>
      <c r="L13" s="241"/>
      <c r="M13" s="241"/>
      <c r="N13" s="240" t="s">
        <v>24</v>
      </c>
      <c r="O13" s="241"/>
      <c r="P13" s="24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245"/>
      <c r="B14" s="254" t="s">
        <v>147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5"/>
      <c r="B15" s="93" t="s">
        <v>192</v>
      </c>
      <c r="C15" s="94" t="s">
        <v>193</v>
      </c>
      <c r="D15" s="94"/>
      <c r="E15" s="93" t="s">
        <v>192</v>
      </c>
      <c r="F15" s="94" t="s">
        <v>193</v>
      </c>
      <c r="G15" s="94"/>
      <c r="H15" s="93" t="s">
        <v>192</v>
      </c>
      <c r="I15" s="94" t="s">
        <v>193</v>
      </c>
      <c r="J15" s="95"/>
      <c r="K15" s="93" t="s">
        <v>192</v>
      </c>
      <c r="L15" s="94" t="s">
        <v>193</v>
      </c>
      <c r="M15" s="94"/>
      <c r="N15" s="93" t="s">
        <v>192</v>
      </c>
      <c r="O15" s="94" t="s">
        <v>193</v>
      </c>
      <c r="P15" s="9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56" t="s">
        <v>65</v>
      </c>
      <c r="B16" s="97">
        <f>(D6/B6)-1</f>
        <v>-9.6028880866426025E-2</v>
      </c>
      <c r="C16" s="98">
        <f>(D6/C6)-1</f>
        <v>3.4710743801652955E-2</v>
      </c>
      <c r="D16" s="99"/>
      <c r="E16" s="100">
        <f>(G6/E6)-1</f>
        <v>-0.36363636363636365</v>
      </c>
      <c r="F16" s="100">
        <f>(G6/F6)-1</f>
        <v>-0.36363636363636365</v>
      </c>
      <c r="G16" s="101"/>
      <c r="H16" s="102">
        <f>(J6/H6)-1</f>
        <v>-0.17692307692307696</v>
      </c>
      <c r="I16" s="100">
        <f>(J6/I6)-1</f>
        <v>0.12631578947368416</v>
      </c>
      <c r="J16" s="103"/>
      <c r="K16" s="100">
        <f>(M6/K6)-1</f>
        <v>-9.5626389918458066E-2</v>
      </c>
      <c r="L16" s="100">
        <f>(M6/L6)-1</f>
        <v>3.5653650254668934E-2</v>
      </c>
      <c r="M16" s="101"/>
      <c r="N16" s="102">
        <f>(P6/N6)-1</f>
        <v>-0.29603543421434797</v>
      </c>
      <c r="O16" s="100">
        <f>(P6/O6)-1</f>
        <v>-0.38498402555910549</v>
      </c>
      <c r="P16" s="3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56" t="s">
        <v>66</v>
      </c>
      <c r="B17" s="102">
        <f t="shared" ref="B17:B18" si="4">(D7/B7)-1</f>
        <v>-5.3525715615545755E-2</v>
      </c>
      <c r="C17" s="100">
        <f t="shared" ref="C17:C19" si="5">(D7/C7)-1</f>
        <v>-1.9631901840491128E-3</v>
      </c>
      <c r="D17" s="103"/>
      <c r="E17" s="100">
        <f t="shared" ref="E17:E18" si="6">(G7/E7)-1</f>
        <v>-2.1739130434782594E-2</v>
      </c>
      <c r="F17" s="100">
        <f t="shared" ref="F17:F19" si="7">(G7/F7)-1</f>
        <v>0.45161290322580649</v>
      </c>
      <c r="G17" s="101"/>
      <c r="H17" s="102">
        <f t="shared" ref="H17:H18" si="8">(J7/H7)-1</f>
        <v>0.13366336633663356</v>
      </c>
      <c r="I17" s="100">
        <f t="shared" ref="I17:I19" si="9">(J7/I7)-1</f>
        <v>8.8105726872247381E-3</v>
      </c>
      <c r="J17" s="103"/>
      <c r="K17" s="100">
        <f t="shared" ref="K17:K18" si="10">(M7/K7)-1</f>
        <v>-8.4487291849255075E-2</v>
      </c>
      <c r="L17" s="100">
        <f t="shared" ref="L17:L19" si="11">(M7/L7)-1</f>
        <v>3.0727866333781773E-3</v>
      </c>
      <c r="M17" s="101"/>
      <c r="N17" s="102">
        <f t="shared" ref="N17:N19" si="12">(P7/N7)-1</f>
        <v>3.3584203718155736E-2</v>
      </c>
      <c r="O17" s="100">
        <f t="shared" ref="O17:O19" si="13">(P7/O7)-1</f>
        <v>0.45446830111757119</v>
      </c>
      <c r="P17" s="3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56" t="s">
        <v>67</v>
      </c>
      <c r="B18" s="102">
        <f t="shared" si="4"/>
        <v>9.8014364174060065E-2</v>
      </c>
      <c r="C18" s="100">
        <f t="shared" si="5"/>
        <v>9.1099916036943673E-2</v>
      </c>
      <c r="D18" s="103"/>
      <c r="E18" s="100">
        <f t="shared" si="6"/>
        <v>-0.10204081632653061</v>
      </c>
      <c r="F18" s="100">
        <f t="shared" si="7"/>
        <v>-8.333333333333337E-2</v>
      </c>
      <c r="G18" s="101"/>
      <c r="H18" s="102">
        <f t="shared" si="8"/>
        <v>0.12738853503184711</v>
      </c>
      <c r="I18" s="100">
        <f t="shared" si="9"/>
        <v>1.7241379310344751E-2</v>
      </c>
      <c r="J18" s="103"/>
      <c r="K18" s="100">
        <f t="shared" si="10"/>
        <v>8.4072502892402534E-2</v>
      </c>
      <c r="L18" s="100">
        <f t="shared" si="11"/>
        <v>0.11018957345971558</v>
      </c>
      <c r="M18" s="101"/>
      <c r="N18" s="102">
        <f t="shared" si="12"/>
        <v>-0.18219723441512048</v>
      </c>
      <c r="O18" s="100">
        <f t="shared" si="13"/>
        <v>-0.15986918045402088</v>
      </c>
      <c r="P18" s="3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thickBot="1" x14ac:dyDescent="0.25">
      <c r="A19" s="13" t="s">
        <v>35</v>
      </c>
      <c r="B19" s="109">
        <f>(D9/B9)-1</f>
        <v>-1.6275313703565608E-2</v>
      </c>
      <c r="C19" s="107">
        <f t="shared" si="5"/>
        <v>3.2737707056214926E-2</v>
      </c>
      <c r="D19" s="128"/>
      <c r="E19" s="107">
        <f>(G9/E9)-1</f>
        <v>-0.11965811965811968</v>
      </c>
      <c r="F19" s="107">
        <f t="shared" si="7"/>
        <v>1.980198019801982E-2</v>
      </c>
      <c r="G19" s="159"/>
      <c r="H19" s="109">
        <f>(J9/H9)-1</f>
        <v>4.9079754601226933E-2</v>
      </c>
      <c r="I19" s="107">
        <f t="shared" si="9"/>
        <v>3.4274193548387011E-2</v>
      </c>
      <c r="J19" s="128"/>
      <c r="K19" s="107">
        <f>(M9/K9)-1</f>
        <v>-4.0738053280812703E-2</v>
      </c>
      <c r="L19" s="107">
        <f t="shared" si="11"/>
        <v>3.7792979701693374E-2</v>
      </c>
      <c r="M19" s="159"/>
      <c r="N19" s="109">
        <f t="shared" si="12"/>
        <v>-0.10509323126145564</v>
      </c>
      <c r="O19" s="107">
        <f t="shared" si="13"/>
        <v>-1.2525665297017263E-2</v>
      </c>
      <c r="P19" s="16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37" spans="7:9" x14ac:dyDescent="0.2">
      <c r="G37" s="1"/>
    </row>
    <row r="48" spans="7:9" x14ac:dyDescent="0.2">
      <c r="I48" s="1"/>
    </row>
  </sheetData>
  <mergeCells count="13">
    <mergeCell ref="N4:P4"/>
    <mergeCell ref="A4:A5"/>
    <mergeCell ref="B4:D4"/>
    <mergeCell ref="E4:G4"/>
    <mergeCell ref="H4:J4"/>
    <mergeCell ref="K4:M4"/>
    <mergeCell ref="A13:A14"/>
    <mergeCell ref="N13:P13"/>
    <mergeCell ref="B14:P14"/>
    <mergeCell ref="B13:D13"/>
    <mergeCell ref="E13:G13"/>
    <mergeCell ref="H13:J13"/>
    <mergeCell ref="K13:M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verticalDpi="0" r:id="rId1"/>
  <ignoredErrors>
    <ignoredError sqref="B9 C9:M9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6C14-E1D1-4233-95DD-5C93E7AEF2DC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22.140625" style="3" customWidth="1"/>
    <col min="2" max="16" width="7.85546875" style="3" customWidth="1"/>
    <col min="17" max="17" width="2.42578125" style="3" customWidth="1"/>
    <col min="18" max="16384" width="9.140625" style="3"/>
  </cols>
  <sheetData>
    <row r="1" spans="1:27" ht="5.25" customHeight="1" x14ac:dyDescent="0.2"/>
    <row r="2" spans="1:27" ht="18.95" customHeight="1" x14ac:dyDescent="0.25">
      <c r="A2" s="16" t="s">
        <v>163</v>
      </c>
      <c r="B2" s="17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45" t="str">
        <f>+'1'!A4</f>
        <v>Janeiro-março</v>
      </c>
      <c r="B4" s="241" t="s">
        <v>6</v>
      </c>
      <c r="C4" s="241"/>
      <c r="D4" s="242"/>
      <c r="E4" s="241" t="s">
        <v>31</v>
      </c>
      <c r="F4" s="241"/>
      <c r="G4" s="241"/>
      <c r="H4" s="240" t="s">
        <v>18</v>
      </c>
      <c r="I4" s="241"/>
      <c r="J4" s="242"/>
      <c r="K4" s="241" t="s">
        <v>20</v>
      </c>
      <c r="L4" s="241"/>
      <c r="M4" s="241"/>
      <c r="N4" s="240" t="s">
        <v>24</v>
      </c>
      <c r="O4" s="241"/>
      <c r="P4" s="24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45"/>
      <c r="B5" s="20">
        <v>2019</v>
      </c>
      <c r="C5" s="20">
        <v>2023</v>
      </c>
      <c r="D5" s="81">
        <v>2024</v>
      </c>
      <c r="E5" s="20">
        <v>2019</v>
      </c>
      <c r="F5" s="20">
        <v>2023</v>
      </c>
      <c r="G5" s="81">
        <v>2024</v>
      </c>
      <c r="H5" s="20">
        <v>2019</v>
      </c>
      <c r="I5" s="20">
        <v>2023</v>
      </c>
      <c r="J5" s="81">
        <v>2024</v>
      </c>
      <c r="K5" s="20">
        <v>2019</v>
      </c>
      <c r="L5" s="20">
        <v>2023</v>
      </c>
      <c r="M5" s="81">
        <v>2024</v>
      </c>
      <c r="N5" s="20">
        <v>2019</v>
      </c>
      <c r="O5" s="20">
        <v>2023</v>
      </c>
      <c r="P5" s="81">
        <v>2024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thickBot="1" x14ac:dyDescent="0.25">
      <c r="A6" s="56" t="s">
        <v>68</v>
      </c>
      <c r="B6" s="154">
        <v>6448</v>
      </c>
      <c r="C6" s="44">
        <v>6015</v>
      </c>
      <c r="D6" s="42">
        <v>6292</v>
      </c>
      <c r="E6" s="154">
        <v>54</v>
      </c>
      <c r="F6" s="44">
        <v>45</v>
      </c>
      <c r="G6" s="44">
        <v>49</v>
      </c>
      <c r="H6" s="38">
        <v>308</v>
      </c>
      <c r="I6" s="39">
        <v>317</v>
      </c>
      <c r="J6" s="155">
        <v>376</v>
      </c>
      <c r="K6" s="44">
        <v>7598</v>
      </c>
      <c r="L6" s="44">
        <v>6823</v>
      </c>
      <c r="M6" s="155">
        <v>7159</v>
      </c>
      <c r="N6" s="156">
        <f t="shared" ref="N6:P8" si="0">E6/B6*100</f>
        <v>0.83746898263027292</v>
      </c>
      <c r="O6" s="156">
        <f t="shared" si="0"/>
        <v>0.74812967581047385</v>
      </c>
      <c r="P6" s="156">
        <f t="shared" si="0"/>
        <v>0.77876668785759695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thickTop="1" thickBot="1" x14ac:dyDescent="0.25">
      <c r="A7" s="56" t="s">
        <v>69</v>
      </c>
      <c r="B7" s="154">
        <v>1601</v>
      </c>
      <c r="C7" s="44">
        <v>1652</v>
      </c>
      <c r="D7" s="42">
        <v>1626</v>
      </c>
      <c r="E7" s="154">
        <v>63</v>
      </c>
      <c r="F7" s="44">
        <v>56</v>
      </c>
      <c r="G7" s="44">
        <v>54</v>
      </c>
      <c r="H7" s="41">
        <v>181</v>
      </c>
      <c r="I7" s="44">
        <v>179</v>
      </c>
      <c r="J7" s="42">
        <v>137</v>
      </c>
      <c r="K7" s="44">
        <v>2049</v>
      </c>
      <c r="L7" s="44">
        <v>2094</v>
      </c>
      <c r="M7" s="42">
        <v>2095</v>
      </c>
      <c r="N7" s="157">
        <f t="shared" si="0"/>
        <v>3.9350405996252342</v>
      </c>
      <c r="O7" s="158">
        <f t="shared" si="0"/>
        <v>3.3898305084745761</v>
      </c>
      <c r="P7" s="158">
        <f t="shared" si="0"/>
        <v>3.3210332103321036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thickTop="1" thickBot="1" x14ac:dyDescent="0.25">
      <c r="A8" s="13" t="s">
        <v>35</v>
      </c>
      <c r="B8" s="9">
        <f>SUM(B6:B7)</f>
        <v>8049</v>
      </c>
      <c r="C8" s="14">
        <f t="shared" ref="C8:G8" si="1">SUM(C6:C7)</f>
        <v>7667</v>
      </c>
      <c r="D8" s="92">
        <f t="shared" si="1"/>
        <v>7918</v>
      </c>
      <c r="E8" s="14">
        <f t="shared" si="1"/>
        <v>117</v>
      </c>
      <c r="F8" s="14">
        <f t="shared" si="1"/>
        <v>101</v>
      </c>
      <c r="G8" s="14">
        <f t="shared" si="1"/>
        <v>103</v>
      </c>
      <c r="H8" s="9">
        <f t="shared" ref="H8" si="2">SUM(H6:H7)</f>
        <v>489</v>
      </c>
      <c r="I8" s="14">
        <f t="shared" ref="I8" si="3">SUM(I6:I7)</f>
        <v>496</v>
      </c>
      <c r="J8" s="92">
        <f t="shared" ref="J8" si="4">SUM(J6:J7)</f>
        <v>513</v>
      </c>
      <c r="K8" s="14">
        <f t="shared" ref="K8" si="5">SUM(K6:K7)</f>
        <v>9647</v>
      </c>
      <c r="L8" s="14">
        <f t="shared" ref="L8" si="6">SUM(L6:L7)</f>
        <v>8917</v>
      </c>
      <c r="M8" s="92">
        <f t="shared" ref="M8" si="7">SUM(M6:M7)</f>
        <v>9254</v>
      </c>
      <c r="N8" s="138">
        <f t="shared" si="0"/>
        <v>1.4535967200894522</v>
      </c>
      <c r="O8" s="138">
        <f t="shared" si="0"/>
        <v>1.3173340289552629</v>
      </c>
      <c r="P8" s="138">
        <f t="shared" si="0"/>
        <v>1.300833543824198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5">
      <c r="A10" s="16" t="s">
        <v>166</v>
      </c>
      <c r="B10" s="2"/>
      <c r="C10" s="2"/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thickBot="1" x14ac:dyDescent="0.25">
      <c r="A11" s="2"/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245" t="str">
        <f>+'1'!A4</f>
        <v>Janeiro-março</v>
      </c>
      <c r="B12" s="240" t="s">
        <v>6</v>
      </c>
      <c r="C12" s="241"/>
      <c r="D12" s="242"/>
      <c r="E12" s="241" t="s">
        <v>31</v>
      </c>
      <c r="F12" s="241"/>
      <c r="G12" s="241"/>
      <c r="H12" s="240" t="s">
        <v>18</v>
      </c>
      <c r="I12" s="241"/>
      <c r="J12" s="242"/>
      <c r="K12" s="241" t="s">
        <v>20</v>
      </c>
      <c r="L12" s="241"/>
      <c r="M12" s="241"/>
      <c r="N12" s="240" t="s">
        <v>24</v>
      </c>
      <c r="O12" s="241"/>
      <c r="P12" s="24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245"/>
      <c r="B13" s="254" t="s">
        <v>147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5"/>
      <c r="B14" s="93" t="s">
        <v>192</v>
      </c>
      <c r="C14" s="94" t="s">
        <v>193</v>
      </c>
      <c r="D14" s="94"/>
      <c r="E14" s="93" t="s">
        <v>192</v>
      </c>
      <c r="F14" s="94" t="s">
        <v>193</v>
      </c>
      <c r="G14" s="94"/>
      <c r="H14" s="93" t="s">
        <v>192</v>
      </c>
      <c r="I14" s="94" t="s">
        <v>193</v>
      </c>
      <c r="J14" s="95"/>
      <c r="K14" s="93" t="s">
        <v>192</v>
      </c>
      <c r="L14" s="94" t="s">
        <v>193</v>
      </c>
      <c r="M14" s="94"/>
      <c r="N14" s="93" t="s">
        <v>192</v>
      </c>
      <c r="O14" s="94" t="s">
        <v>193</v>
      </c>
      <c r="P14" s="9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56" t="s">
        <v>68</v>
      </c>
      <c r="B15" s="97">
        <f>(D6/B6)-1</f>
        <v>-2.4193548387096753E-2</v>
      </c>
      <c r="C15" s="98">
        <f>(D6/C6)-1</f>
        <v>4.6051537822111355E-2</v>
      </c>
      <c r="D15" s="99"/>
      <c r="E15" s="100">
        <f>(G6/E6)-1</f>
        <v>-9.259259259259256E-2</v>
      </c>
      <c r="F15" s="100">
        <f>(G6/F6)-1</f>
        <v>8.8888888888888795E-2</v>
      </c>
      <c r="G15" s="101"/>
      <c r="H15" s="97">
        <f>(J6/H6)-1</f>
        <v>0.22077922077922074</v>
      </c>
      <c r="I15" s="98">
        <f>(J6/I6)-1</f>
        <v>0.18611987381703465</v>
      </c>
      <c r="J15" s="99"/>
      <c r="K15" s="97">
        <f>(M6/K6)-1</f>
        <v>-5.7778362727033405E-2</v>
      </c>
      <c r="L15" s="98">
        <f>(M6/L6)-1</f>
        <v>4.9245200058625205E-2</v>
      </c>
      <c r="M15" s="99"/>
      <c r="N15" s="100">
        <f>(P6/N6)-1</f>
        <v>-7.0094888276706402E-2</v>
      </c>
      <c r="O15" s="100">
        <f>(P6/O6)-1</f>
        <v>4.0951472769654496E-2</v>
      </c>
      <c r="P15" s="3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56" t="s">
        <v>69</v>
      </c>
      <c r="B16" s="102">
        <f t="shared" ref="B16:B17" si="8">(D7/B7)-1</f>
        <v>1.5615240474703418E-2</v>
      </c>
      <c r="C16" s="100">
        <f t="shared" ref="C16:C17" si="9">(D7/C7)-1</f>
        <v>-1.57384987893463E-2</v>
      </c>
      <c r="D16" s="103"/>
      <c r="E16" s="100">
        <f t="shared" ref="E16:E17" si="10">(G7/E7)-1</f>
        <v>-0.1428571428571429</v>
      </c>
      <c r="F16" s="100">
        <f t="shared" ref="F16:F17" si="11">(G7/F7)-1</f>
        <v>-3.5714285714285698E-2</v>
      </c>
      <c r="G16" s="101"/>
      <c r="H16" s="102">
        <f t="shared" ref="H16:H17" si="12">(J7/H7)-1</f>
        <v>-0.24309392265193375</v>
      </c>
      <c r="I16" s="100">
        <f t="shared" ref="I16:I17" si="13">(J7/I7)-1</f>
        <v>-0.23463687150837986</v>
      </c>
      <c r="J16" s="103"/>
      <c r="K16" s="102">
        <f t="shared" ref="K16:K17" si="14">(M7/K7)-1</f>
        <v>2.2449975597852667E-2</v>
      </c>
      <c r="L16" s="100">
        <f t="shared" ref="L16:L17" si="15">(M7/L7)-1</f>
        <v>4.7755491881562584E-4</v>
      </c>
      <c r="M16" s="103"/>
      <c r="N16" s="100">
        <f t="shared" ref="N16:N17" si="16">(P7/N7)-1</f>
        <v>-0.15603584607274634</v>
      </c>
      <c r="O16" s="100">
        <f t="shared" ref="O16:O17" si="17">(P7/O7)-1</f>
        <v>-2.0295202952029356E-2</v>
      </c>
      <c r="P16" s="3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thickBot="1" x14ac:dyDescent="0.25">
      <c r="A17" s="13" t="s">
        <v>35</v>
      </c>
      <c r="B17" s="109">
        <f t="shared" si="8"/>
        <v>-1.6275313703565608E-2</v>
      </c>
      <c r="C17" s="107">
        <f t="shared" si="9"/>
        <v>3.2737707056214926E-2</v>
      </c>
      <c r="D17" s="128"/>
      <c r="E17" s="107">
        <f t="shared" si="10"/>
        <v>-0.11965811965811968</v>
      </c>
      <c r="F17" s="107">
        <f t="shared" si="11"/>
        <v>1.980198019801982E-2</v>
      </c>
      <c r="G17" s="159"/>
      <c r="H17" s="109">
        <f t="shared" si="12"/>
        <v>4.9079754601226933E-2</v>
      </c>
      <c r="I17" s="107">
        <f t="shared" si="13"/>
        <v>3.4274193548387011E-2</v>
      </c>
      <c r="J17" s="128"/>
      <c r="K17" s="109">
        <f t="shared" si="14"/>
        <v>-4.0738053280812703E-2</v>
      </c>
      <c r="L17" s="107">
        <f t="shared" si="15"/>
        <v>3.7792979701693374E-2</v>
      </c>
      <c r="M17" s="128"/>
      <c r="N17" s="107">
        <f t="shared" si="16"/>
        <v>-0.10509323126145564</v>
      </c>
      <c r="O17" s="107">
        <f t="shared" si="17"/>
        <v>-1.2525665297017263E-2</v>
      </c>
      <c r="P17" s="160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13">
    <mergeCell ref="N4:P4"/>
    <mergeCell ref="A4:A5"/>
    <mergeCell ref="B4:D4"/>
    <mergeCell ref="E4:G4"/>
    <mergeCell ref="H4:J4"/>
    <mergeCell ref="K4:M4"/>
    <mergeCell ref="A12:A13"/>
    <mergeCell ref="N12:P12"/>
    <mergeCell ref="B13:P13"/>
    <mergeCell ref="B12:D12"/>
    <mergeCell ref="E12:G12"/>
    <mergeCell ref="H12:J12"/>
    <mergeCell ref="K12:M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verticalDpi="0" r:id="rId1"/>
  <ignoredErrors>
    <ignoredError sqref="B8:M8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17EA-C0BD-44F7-949F-6BC5A0E11F4F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5"/>
  <cols>
    <col min="1" max="1" width="18.7109375" style="133" customWidth="1"/>
    <col min="2" max="16" width="7.85546875" style="133" customWidth="1"/>
    <col min="17" max="17" width="3.140625" style="133" customWidth="1"/>
    <col min="18" max="16384" width="9.140625" style="133"/>
  </cols>
  <sheetData>
    <row r="1" spans="1:27" ht="7.5" customHeight="1" x14ac:dyDescent="0.25"/>
    <row r="2" spans="1:27" ht="18.95" customHeight="1" x14ac:dyDescent="0.25">
      <c r="A2" s="134" t="s">
        <v>164</v>
      </c>
      <c r="B2" s="135"/>
      <c r="C2" s="136"/>
      <c r="D2" s="136"/>
      <c r="E2" s="136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ht="18.95" customHeight="1" thickBot="1" x14ac:dyDescent="0.3">
      <c r="A3" s="136"/>
      <c r="B3" s="136"/>
      <c r="C3" s="136"/>
      <c r="D3" s="136"/>
      <c r="E3" s="136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18.95" customHeight="1" x14ac:dyDescent="0.25">
      <c r="A4" s="245" t="str">
        <f>+'1'!A4</f>
        <v>Janeiro-março</v>
      </c>
      <c r="B4" s="240" t="s">
        <v>6</v>
      </c>
      <c r="C4" s="241"/>
      <c r="D4" s="242"/>
      <c r="E4" s="241" t="s">
        <v>31</v>
      </c>
      <c r="F4" s="241"/>
      <c r="G4" s="241"/>
      <c r="H4" s="240" t="s">
        <v>18</v>
      </c>
      <c r="I4" s="241"/>
      <c r="J4" s="242"/>
      <c r="K4" s="241" t="s">
        <v>20</v>
      </c>
      <c r="L4" s="241"/>
      <c r="M4" s="241"/>
      <c r="N4" s="240" t="s">
        <v>24</v>
      </c>
      <c r="O4" s="241"/>
      <c r="P4" s="241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1:27" ht="30" customHeight="1" x14ac:dyDescent="0.25">
      <c r="A5" s="245"/>
      <c r="B5" s="19">
        <v>2019</v>
      </c>
      <c r="C5" s="20">
        <v>2023</v>
      </c>
      <c r="D5" s="81">
        <v>2024</v>
      </c>
      <c r="E5" s="19">
        <v>2019</v>
      </c>
      <c r="F5" s="20">
        <v>2023</v>
      </c>
      <c r="G5" s="81">
        <v>2024</v>
      </c>
      <c r="H5" s="19">
        <v>2019</v>
      </c>
      <c r="I5" s="20">
        <v>2023</v>
      </c>
      <c r="J5" s="81">
        <v>2024</v>
      </c>
      <c r="K5" s="19">
        <v>2019</v>
      </c>
      <c r="L5" s="20">
        <v>2023</v>
      </c>
      <c r="M5" s="81">
        <v>2024</v>
      </c>
      <c r="N5" s="19">
        <v>2019</v>
      </c>
      <c r="O5" s="20">
        <v>2023</v>
      </c>
      <c r="P5" s="81">
        <v>2024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spans="1:27" ht="17.100000000000001" customHeight="1" x14ac:dyDescent="0.25">
      <c r="A6" s="56" t="s">
        <v>71</v>
      </c>
      <c r="B6" s="38">
        <v>427</v>
      </c>
      <c r="C6" s="39">
        <v>421</v>
      </c>
      <c r="D6" s="121">
        <v>496</v>
      </c>
      <c r="E6" s="39">
        <v>17</v>
      </c>
      <c r="F6" s="39">
        <v>12</v>
      </c>
      <c r="G6" s="121">
        <v>16</v>
      </c>
      <c r="H6" s="44">
        <v>41</v>
      </c>
      <c r="I6" s="44">
        <v>34</v>
      </c>
      <c r="J6" s="120">
        <v>21</v>
      </c>
      <c r="K6" s="39">
        <v>591</v>
      </c>
      <c r="L6" s="39">
        <v>567</v>
      </c>
      <c r="M6" s="121">
        <v>696</v>
      </c>
      <c r="N6" s="137">
        <f>E6/B6*100</f>
        <v>3.9812646370023423</v>
      </c>
      <c r="O6" s="137">
        <f>F6/C6*100</f>
        <v>2.8503562945368173</v>
      </c>
      <c r="P6" s="137">
        <f>G6/D6*100</f>
        <v>3.225806451612903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 spans="1:27" ht="17.100000000000001" customHeight="1" x14ac:dyDescent="0.25">
      <c r="A7" s="56" t="s">
        <v>144</v>
      </c>
      <c r="B7" s="41">
        <v>5349</v>
      </c>
      <c r="C7" s="44">
        <v>4912</v>
      </c>
      <c r="D7" s="120">
        <v>4979</v>
      </c>
      <c r="E7" s="44">
        <v>34</v>
      </c>
      <c r="F7" s="44">
        <v>35</v>
      </c>
      <c r="G7" s="120">
        <v>30</v>
      </c>
      <c r="H7" s="44">
        <v>232</v>
      </c>
      <c r="I7" s="44">
        <v>222</v>
      </c>
      <c r="J7" s="120">
        <v>269</v>
      </c>
      <c r="K7" s="44">
        <v>6225</v>
      </c>
      <c r="L7" s="44">
        <v>5490</v>
      </c>
      <c r="M7" s="120">
        <v>5609</v>
      </c>
      <c r="N7" s="137">
        <f t="shared" ref="N7:N14" si="0">E7/B7*100</f>
        <v>0.63563282856608716</v>
      </c>
      <c r="O7" s="137">
        <f t="shared" ref="O7:P14" si="1">F7/C7*100</f>
        <v>0.71254071661237783</v>
      </c>
      <c r="P7" s="137">
        <f t="shared" ref="P7:P13" si="2">G7/D7*100</f>
        <v>0.60253062864028917</v>
      </c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</row>
    <row r="8" spans="1:27" ht="17.100000000000001" customHeight="1" x14ac:dyDescent="0.25">
      <c r="A8" s="56" t="s">
        <v>73</v>
      </c>
      <c r="B8" s="41">
        <v>279</v>
      </c>
      <c r="C8" s="44">
        <v>256</v>
      </c>
      <c r="D8" s="120">
        <v>249</v>
      </c>
      <c r="E8" s="44">
        <v>9</v>
      </c>
      <c r="F8" s="44">
        <v>7</v>
      </c>
      <c r="G8" s="120">
        <v>3</v>
      </c>
      <c r="H8" s="44">
        <v>44</v>
      </c>
      <c r="I8" s="44">
        <v>15</v>
      </c>
      <c r="J8" s="120">
        <v>25</v>
      </c>
      <c r="K8" s="44">
        <v>311</v>
      </c>
      <c r="L8" s="44">
        <v>314</v>
      </c>
      <c r="M8" s="120">
        <v>274</v>
      </c>
      <c r="N8" s="137">
        <f t="shared" si="0"/>
        <v>3.225806451612903</v>
      </c>
      <c r="O8" s="137">
        <f t="shared" si="1"/>
        <v>2.734375</v>
      </c>
      <c r="P8" s="137">
        <f t="shared" si="2"/>
        <v>1.2048192771084338</v>
      </c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 spans="1:27" ht="17.100000000000001" customHeight="1" x14ac:dyDescent="0.25">
      <c r="A9" s="56" t="s">
        <v>74</v>
      </c>
      <c r="B9" s="41">
        <v>1335</v>
      </c>
      <c r="C9" s="44">
        <v>1494</v>
      </c>
      <c r="D9" s="120">
        <v>1584</v>
      </c>
      <c r="E9" s="44">
        <v>34</v>
      </c>
      <c r="F9" s="44">
        <v>24</v>
      </c>
      <c r="G9" s="120">
        <v>35</v>
      </c>
      <c r="H9" s="44">
        <v>115</v>
      </c>
      <c r="I9" s="44">
        <v>172</v>
      </c>
      <c r="J9" s="120">
        <v>147</v>
      </c>
      <c r="K9" s="44">
        <v>1721</v>
      </c>
      <c r="L9" s="44">
        <v>1860</v>
      </c>
      <c r="M9" s="120">
        <v>1975</v>
      </c>
      <c r="N9" s="137">
        <f t="shared" si="0"/>
        <v>2.5468164794007491</v>
      </c>
      <c r="O9" s="137">
        <f t="shared" si="1"/>
        <v>1.6064257028112447</v>
      </c>
      <c r="P9" s="137">
        <f t="shared" si="2"/>
        <v>2.2095959595959598</v>
      </c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</row>
    <row r="10" spans="1:27" ht="17.100000000000001" customHeight="1" x14ac:dyDescent="0.25">
      <c r="A10" s="56" t="s">
        <v>76</v>
      </c>
      <c r="B10" s="41">
        <v>74</v>
      </c>
      <c r="C10" s="44">
        <v>46</v>
      </c>
      <c r="D10" s="120">
        <v>48</v>
      </c>
      <c r="E10" s="44">
        <v>4</v>
      </c>
      <c r="F10" s="44">
        <v>1</v>
      </c>
      <c r="G10" s="120">
        <v>2</v>
      </c>
      <c r="H10" s="44">
        <v>7</v>
      </c>
      <c r="I10" s="44">
        <v>3</v>
      </c>
      <c r="J10" s="120">
        <v>8</v>
      </c>
      <c r="K10" s="44">
        <v>95</v>
      </c>
      <c r="L10" s="44">
        <v>56</v>
      </c>
      <c r="M10" s="120">
        <v>53</v>
      </c>
      <c r="N10" s="137">
        <f t="shared" si="0"/>
        <v>5.4054054054054053</v>
      </c>
      <c r="O10" s="137">
        <f t="shared" si="1"/>
        <v>2.1739130434782608</v>
      </c>
      <c r="P10" s="137">
        <f t="shared" si="2"/>
        <v>4.1666666666666661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</row>
    <row r="11" spans="1:27" ht="17.100000000000001" customHeight="1" x14ac:dyDescent="0.25">
      <c r="A11" s="56" t="s">
        <v>79</v>
      </c>
      <c r="B11" s="41">
        <v>226</v>
      </c>
      <c r="C11" s="44">
        <v>199</v>
      </c>
      <c r="D11" s="120">
        <v>180</v>
      </c>
      <c r="E11" s="44">
        <v>4</v>
      </c>
      <c r="F11" s="44">
        <v>8</v>
      </c>
      <c r="G11" s="120">
        <v>6</v>
      </c>
      <c r="H11" s="44">
        <v>18</v>
      </c>
      <c r="I11" s="44">
        <v>13</v>
      </c>
      <c r="J11" s="120">
        <v>11</v>
      </c>
      <c r="K11" s="44">
        <v>281</v>
      </c>
      <c r="L11" s="44">
        <v>255</v>
      </c>
      <c r="M11" s="120">
        <v>226</v>
      </c>
      <c r="N11" s="137">
        <f t="shared" si="0"/>
        <v>1.7699115044247788</v>
      </c>
      <c r="O11" s="137">
        <f t="shared" si="1"/>
        <v>4.0201005025125625</v>
      </c>
      <c r="P11" s="137">
        <f t="shared" si="2"/>
        <v>3.3333333333333335</v>
      </c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1:27" ht="17.100000000000001" customHeight="1" x14ac:dyDescent="0.25">
      <c r="A12" s="56" t="s">
        <v>81</v>
      </c>
      <c r="B12" s="41">
        <v>58</v>
      </c>
      <c r="C12" s="44">
        <v>46</v>
      </c>
      <c r="D12" s="120">
        <v>56</v>
      </c>
      <c r="E12" s="44">
        <v>4</v>
      </c>
      <c r="F12" s="44">
        <v>6</v>
      </c>
      <c r="G12" s="120">
        <v>0</v>
      </c>
      <c r="H12" s="44">
        <v>3</v>
      </c>
      <c r="I12" s="44">
        <v>7</v>
      </c>
      <c r="J12" s="120">
        <v>5</v>
      </c>
      <c r="K12" s="44">
        <v>66</v>
      </c>
      <c r="L12" s="44">
        <v>55</v>
      </c>
      <c r="M12" s="120">
        <v>64</v>
      </c>
      <c r="N12" s="137">
        <f t="shared" si="0"/>
        <v>6.8965517241379306</v>
      </c>
      <c r="O12" s="137">
        <f t="shared" si="1"/>
        <v>13.043478260869565</v>
      </c>
      <c r="P12" s="137">
        <f t="shared" si="2"/>
        <v>0</v>
      </c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 spans="1:27" ht="17.100000000000001" customHeight="1" x14ac:dyDescent="0.25">
      <c r="A13" s="56" t="s">
        <v>70</v>
      </c>
      <c r="B13" s="41">
        <v>301</v>
      </c>
      <c r="C13" s="44">
        <v>293</v>
      </c>
      <c r="D13" s="120">
        <v>326</v>
      </c>
      <c r="E13" s="44">
        <v>11</v>
      </c>
      <c r="F13" s="44">
        <v>8</v>
      </c>
      <c r="G13" s="120">
        <v>11</v>
      </c>
      <c r="H13" s="44">
        <v>29</v>
      </c>
      <c r="I13" s="44">
        <v>30</v>
      </c>
      <c r="J13" s="120">
        <v>27</v>
      </c>
      <c r="K13" s="44">
        <v>357</v>
      </c>
      <c r="L13" s="44">
        <v>320</v>
      </c>
      <c r="M13" s="120">
        <v>357</v>
      </c>
      <c r="N13" s="137">
        <f t="shared" si="0"/>
        <v>3.6544850498338874</v>
      </c>
      <c r="O13" s="137">
        <f t="shared" si="1"/>
        <v>2.7303754266211606</v>
      </c>
      <c r="P13" s="137">
        <f t="shared" si="2"/>
        <v>3.3742331288343559</v>
      </c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</row>
    <row r="14" spans="1:27" ht="17.100000000000001" customHeight="1" thickBot="1" x14ac:dyDescent="0.3">
      <c r="A14" s="13" t="s">
        <v>35</v>
      </c>
      <c r="B14" s="9">
        <f t="shared" ref="B14:M14" si="3">SUM(B6:B13)</f>
        <v>8049</v>
      </c>
      <c r="C14" s="14">
        <f t="shared" si="3"/>
        <v>7667</v>
      </c>
      <c r="D14" s="14">
        <f t="shared" si="3"/>
        <v>7918</v>
      </c>
      <c r="E14" s="9">
        <f t="shared" si="3"/>
        <v>117</v>
      </c>
      <c r="F14" s="14">
        <f t="shared" si="3"/>
        <v>101</v>
      </c>
      <c r="G14" s="92">
        <f t="shared" si="3"/>
        <v>103</v>
      </c>
      <c r="H14" s="14">
        <f t="shared" si="3"/>
        <v>489</v>
      </c>
      <c r="I14" s="14">
        <f t="shared" si="3"/>
        <v>496</v>
      </c>
      <c r="J14" s="14">
        <f t="shared" si="3"/>
        <v>513</v>
      </c>
      <c r="K14" s="9">
        <f t="shared" si="3"/>
        <v>9647</v>
      </c>
      <c r="L14" s="14">
        <f t="shared" si="3"/>
        <v>8917</v>
      </c>
      <c r="M14" s="92">
        <f t="shared" si="3"/>
        <v>9254</v>
      </c>
      <c r="N14" s="138">
        <f t="shared" si="0"/>
        <v>1.4535967200894522</v>
      </c>
      <c r="O14" s="138">
        <f t="shared" si="1"/>
        <v>1.3173340289552629</v>
      </c>
      <c r="P14" s="138">
        <f t="shared" si="1"/>
        <v>1.300833543824198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ht="24.75" customHeight="1" x14ac:dyDescent="0.25">
      <c r="A15" s="255" t="s">
        <v>222</v>
      </c>
      <c r="B15" s="255"/>
      <c r="C15" s="255"/>
      <c r="D15" s="255"/>
      <c r="E15" s="255"/>
      <c r="F15" s="255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 spans="1:27" ht="18.95" customHeight="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ht="21" customHeight="1" x14ac:dyDescent="0.25">
      <c r="A17" s="134" t="s">
        <v>165</v>
      </c>
      <c r="B17" s="136"/>
      <c r="C17" s="136"/>
      <c r="D17" s="136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27" ht="18.95" customHeight="1" thickBot="1" x14ac:dyDescent="0.3">
      <c r="A18" s="136"/>
      <c r="B18" s="136"/>
      <c r="C18" s="136"/>
      <c r="D18" s="136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 spans="1:27" ht="18.95" customHeight="1" x14ac:dyDescent="0.25">
      <c r="A19" s="245" t="str">
        <f>+'1'!A4</f>
        <v>Janeiro-março</v>
      </c>
      <c r="B19" s="240" t="s">
        <v>6</v>
      </c>
      <c r="C19" s="241"/>
      <c r="D19" s="242"/>
      <c r="E19" s="241" t="s">
        <v>31</v>
      </c>
      <c r="F19" s="241"/>
      <c r="G19" s="241"/>
      <c r="H19" s="240" t="s">
        <v>18</v>
      </c>
      <c r="I19" s="241"/>
      <c r="J19" s="242"/>
      <c r="K19" s="241" t="s">
        <v>20</v>
      </c>
      <c r="L19" s="241"/>
      <c r="M19" s="241"/>
      <c r="N19" s="240" t="s">
        <v>24</v>
      </c>
      <c r="O19" s="241"/>
      <c r="P19" s="241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 spans="1:27" ht="18.95" customHeight="1" x14ac:dyDescent="0.25">
      <c r="A20" s="245"/>
      <c r="B20" s="254" t="s">
        <v>147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 spans="1:27" ht="18.95" customHeight="1" x14ac:dyDescent="0.25">
      <c r="A21" s="5"/>
      <c r="B21" s="93" t="s">
        <v>192</v>
      </c>
      <c r="C21" s="94" t="s">
        <v>193</v>
      </c>
      <c r="D21" s="94"/>
      <c r="E21" s="93" t="s">
        <v>192</v>
      </c>
      <c r="F21" s="94" t="s">
        <v>193</v>
      </c>
      <c r="G21" s="94"/>
      <c r="H21" s="93" t="s">
        <v>192</v>
      </c>
      <c r="I21" s="94" t="s">
        <v>193</v>
      </c>
      <c r="J21" s="95"/>
      <c r="K21" s="93" t="s">
        <v>192</v>
      </c>
      <c r="L21" s="94" t="s">
        <v>193</v>
      </c>
      <c r="M21" s="94"/>
      <c r="N21" s="93" t="s">
        <v>192</v>
      </c>
      <c r="O21" s="94" t="s">
        <v>193</v>
      </c>
      <c r="P21" s="95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spans="1:27" ht="17.100000000000001" customHeight="1" x14ac:dyDescent="0.25">
      <c r="A22" s="56" t="s">
        <v>71</v>
      </c>
      <c r="B22" s="97">
        <f>(D6/B6)-1</f>
        <v>0.16159250585480089</v>
      </c>
      <c r="C22" s="98">
        <f>(D6/C6)-1</f>
        <v>0.178147268408551</v>
      </c>
      <c r="D22" s="139"/>
      <c r="E22" s="100">
        <f>(G6/E6)-1</f>
        <v>-5.8823529411764719E-2</v>
      </c>
      <c r="F22" s="100">
        <f>(G6/F6)-1</f>
        <v>0.33333333333333326</v>
      </c>
      <c r="G22" s="140"/>
      <c r="H22" s="97">
        <f>(J6/H6)-1</f>
        <v>-0.48780487804878048</v>
      </c>
      <c r="I22" s="98">
        <f>(J6/I6)-1</f>
        <v>-0.38235294117647056</v>
      </c>
      <c r="J22" s="139"/>
      <c r="K22" s="100">
        <f>(M6/K6)-1</f>
        <v>0.17766497461928932</v>
      </c>
      <c r="L22" s="100">
        <f>(M6/L6)-1</f>
        <v>0.22751322751322745</v>
      </c>
      <c r="M22" s="141"/>
      <c r="N22" s="142">
        <f>(P6/N6)-1</f>
        <v>-0.18975332068311213</v>
      </c>
      <c r="O22" s="143">
        <f>(P6/O6)-1</f>
        <v>0.13172043010752676</v>
      </c>
      <c r="P22" s="144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27" ht="17.100000000000001" customHeight="1" x14ac:dyDescent="0.25">
      <c r="A23" s="56" t="s">
        <v>144</v>
      </c>
      <c r="B23" s="102">
        <f t="shared" ref="B23:B30" si="4">(D7/B7)-1</f>
        <v>-6.9171807814544795E-2</v>
      </c>
      <c r="C23" s="100">
        <f t="shared" ref="C23:C30" si="5">(D7/C7)-1</f>
        <v>1.3640065146579783E-2</v>
      </c>
      <c r="D23" s="145"/>
      <c r="E23" s="100">
        <f t="shared" ref="E23:E30" si="6">(G7/E7)-1</f>
        <v>-0.11764705882352944</v>
      </c>
      <c r="F23" s="100">
        <f t="shared" ref="F23:F30" si="7">(G7/F7)-1</f>
        <v>-0.1428571428571429</v>
      </c>
      <c r="G23" s="140"/>
      <c r="H23" s="102">
        <f t="shared" ref="H23:H30" si="8">(J7/H7)-1</f>
        <v>0.15948275862068972</v>
      </c>
      <c r="I23" s="100">
        <f t="shared" ref="I23:I30" si="9">(J7/I7)-1</f>
        <v>0.21171171171171177</v>
      </c>
      <c r="J23" s="145"/>
      <c r="K23" s="100">
        <f t="shared" ref="K23:K30" si="10">(M7/K7)-1</f>
        <v>-9.8955823293172651E-2</v>
      </c>
      <c r="L23" s="100">
        <f t="shared" ref="L23:L30" si="11">(M7/L7)-1</f>
        <v>2.1675774134790604E-2</v>
      </c>
      <c r="M23" s="141"/>
      <c r="N23" s="146">
        <f t="shared" ref="N23:N30" si="12">(P7/N7)-1</f>
        <v>-5.2077549236204002E-2</v>
      </c>
      <c r="O23" s="147">
        <f t="shared" ref="O23:O30" si="13">(P7/O7)-1</f>
        <v>-0.15439130060539985</v>
      </c>
      <c r="P23" s="144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spans="1:27" ht="17.100000000000001" customHeight="1" x14ac:dyDescent="0.25">
      <c r="A24" s="56" t="s">
        <v>73</v>
      </c>
      <c r="B24" s="102">
        <f t="shared" si="4"/>
        <v>-0.10752688172043012</v>
      </c>
      <c r="C24" s="100">
        <f t="shared" si="5"/>
        <v>-2.734375E-2</v>
      </c>
      <c r="D24" s="145"/>
      <c r="E24" s="100">
        <f t="shared" si="6"/>
        <v>-0.66666666666666674</v>
      </c>
      <c r="F24" s="100">
        <f t="shared" si="7"/>
        <v>-0.5714285714285714</v>
      </c>
      <c r="G24" s="140"/>
      <c r="H24" s="102">
        <f t="shared" si="8"/>
        <v>-0.43181818181818177</v>
      </c>
      <c r="I24" s="100">
        <f t="shared" si="9"/>
        <v>0.66666666666666674</v>
      </c>
      <c r="J24" s="145"/>
      <c r="K24" s="100">
        <f t="shared" si="10"/>
        <v>-0.11897106109324762</v>
      </c>
      <c r="L24" s="100">
        <f t="shared" si="11"/>
        <v>-0.12738853503184711</v>
      </c>
      <c r="M24" s="141"/>
      <c r="N24" s="146">
        <f t="shared" si="12"/>
        <v>-0.62650602409638556</v>
      </c>
      <c r="O24" s="147">
        <f t="shared" si="13"/>
        <v>-0.55938037865748713</v>
      </c>
      <c r="P24" s="144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spans="1:27" ht="17.100000000000001" customHeight="1" x14ac:dyDescent="0.25">
      <c r="A25" s="56" t="s">
        <v>74</v>
      </c>
      <c r="B25" s="102">
        <f t="shared" si="4"/>
        <v>0.18651685393258433</v>
      </c>
      <c r="C25" s="100">
        <f t="shared" si="5"/>
        <v>6.024096385542177E-2</v>
      </c>
      <c r="D25" s="145"/>
      <c r="E25" s="100">
        <f t="shared" si="6"/>
        <v>2.9411764705882248E-2</v>
      </c>
      <c r="F25" s="100">
        <f t="shared" si="7"/>
        <v>0.45833333333333326</v>
      </c>
      <c r="G25" s="140"/>
      <c r="H25" s="102">
        <f t="shared" si="8"/>
        <v>0.27826086956521734</v>
      </c>
      <c r="I25" s="100">
        <f t="shared" si="9"/>
        <v>-0.14534883720930236</v>
      </c>
      <c r="J25" s="145"/>
      <c r="K25" s="100">
        <f t="shared" si="10"/>
        <v>0.14758861127251599</v>
      </c>
      <c r="L25" s="100">
        <f t="shared" si="11"/>
        <v>6.1827956989247257E-2</v>
      </c>
      <c r="M25" s="141"/>
      <c r="N25" s="146">
        <f t="shared" si="12"/>
        <v>-0.13240864527629226</v>
      </c>
      <c r="O25" s="147">
        <f t="shared" si="13"/>
        <v>0.37547348484848508</v>
      </c>
      <c r="P25" s="144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1:27" ht="17.100000000000001" customHeight="1" x14ac:dyDescent="0.25">
      <c r="A26" s="56" t="s">
        <v>76</v>
      </c>
      <c r="B26" s="102">
        <f t="shared" si="4"/>
        <v>-0.35135135135135132</v>
      </c>
      <c r="C26" s="100">
        <f t="shared" si="5"/>
        <v>4.3478260869565188E-2</v>
      </c>
      <c r="D26" s="145"/>
      <c r="E26" s="100">
        <f t="shared" si="6"/>
        <v>-0.5</v>
      </c>
      <c r="F26" s="100">
        <f t="shared" si="7"/>
        <v>1</v>
      </c>
      <c r="G26" s="140"/>
      <c r="H26" s="102">
        <f t="shared" si="8"/>
        <v>0.14285714285714279</v>
      </c>
      <c r="I26" s="100">
        <f t="shared" si="9"/>
        <v>1.6666666666666665</v>
      </c>
      <c r="J26" s="145"/>
      <c r="K26" s="100">
        <f t="shared" si="10"/>
        <v>-0.44210526315789478</v>
      </c>
      <c r="L26" s="100">
        <f t="shared" si="11"/>
        <v>-5.3571428571428603E-2</v>
      </c>
      <c r="M26" s="141"/>
      <c r="N26" s="146">
        <f t="shared" si="12"/>
        <v>-0.22916666666666674</v>
      </c>
      <c r="O26" s="147">
        <f t="shared" si="13"/>
        <v>0.91666666666666652</v>
      </c>
      <c r="P26" s="144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 spans="1:27" ht="17.100000000000001" customHeight="1" x14ac:dyDescent="0.25">
      <c r="A27" s="56" t="s">
        <v>79</v>
      </c>
      <c r="B27" s="102">
        <f t="shared" si="4"/>
        <v>-0.20353982300884954</v>
      </c>
      <c r="C27" s="100">
        <f t="shared" si="5"/>
        <v>-9.5477386934673336E-2</v>
      </c>
      <c r="D27" s="145"/>
      <c r="E27" s="100">
        <f t="shared" si="6"/>
        <v>0.5</v>
      </c>
      <c r="F27" s="100">
        <f t="shared" si="7"/>
        <v>-0.25</v>
      </c>
      <c r="G27" s="140"/>
      <c r="H27" s="102">
        <f t="shared" si="8"/>
        <v>-0.38888888888888884</v>
      </c>
      <c r="I27" s="100">
        <f t="shared" si="9"/>
        <v>-0.15384615384615385</v>
      </c>
      <c r="J27" s="145"/>
      <c r="K27" s="100">
        <f t="shared" si="10"/>
        <v>-0.19572953736654808</v>
      </c>
      <c r="L27" s="100">
        <f t="shared" si="11"/>
        <v>-0.11372549019607847</v>
      </c>
      <c r="M27" s="141"/>
      <c r="N27" s="146">
        <f t="shared" si="12"/>
        <v>0.8833333333333333</v>
      </c>
      <c r="O27" s="147">
        <f t="shared" si="13"/>
        <v>-0.17083333333333317</v>
      </c>
      <c r="P27" s="144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 spans="1:27" ht="17.100000000000001" customHeight="1" x14ac:dyDescent="0.25">
      <c r="A28" s="56" t="s">
        <v>81</v>
      </c>
      <c r="B28" s="102">
        <f t="shared" si="4"/>
        <v>-3.4482758620689613E-2</v>
      </c>
      <c r="C28" s="100">
        <f t="shared" si="5"/>
        <v>0.21739130434782616</v>
      </c>
      <c r="D28" s="145"/>
      <c r="E28" s="100">
        <f t="shared" si="6"/>
        <v>-1</v>
      </c>
      <c r="F28" s="100">
        <f t="shared" si="7"/>
        <v>-1</v>
      </c>
      <c r="G28" s="140"/>
      <c r="H28" s="102">
        <f t="shared" si="8"/>
        <v>0.66666666666666674</v>
      </c>
      <c r="I28" s="100">
        <f t="shared" si="9"/>
        <v>-0.2857142857142857</v>
      </c>
      <c r="J28" s="145"/>
      <c r="K28" s="100">
        <f t="shared" si="10"/>
        <v>-3.0303030303030276E-2</v>
      </c>
      <c r="L28" s="100">
        <f t="shared" si="11"/>
        <v>0.16363636363636358</v>
      </c>
      <c r="M28" s="141"/>
      <c r="N28" s="146">
        <f t="shared" si="12"/>
        <v>-1</v>
      </c>
      <c r="O28" s="147">
        <f t="shared" si="13"/>
        <v>-1</v>
      </c>
      <c r="P28" s="144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 spans="1:27" ht="17.100000000000001" customHeight="1" x14ac:dyDescent="0.25">
      <c r="A29" s="56" t="s">
        <v>70</v>
      </c>
      <c r="B29" s="102">
        <f t="shared" si="4"/>
        <v>8.3056478405315604E-2</v>
      </c>
      <c r="C29" s="100">
        <f t="shared" si="5"/>
        <v>0.11262798634812277</v>
      </c>
      <c r="D29" s="145"/>
      <c r="E29" s="100">
        <f t="shared" si="6"/>
        <v>0</v>
      </c>
      <c r="F29" s="100">
        <f t="shared" si="7"/>
        <v>0.375</v>
      </c>
      <c r="G29" s="140"/>
      <c r="H29" s="102">
        <f t="shared" si="8"/>
        <v>-6.8965517241379337E-2</v>
      </c>
      <c r="I29" s="100">
        <f t="shared" si="9"/>
        <v>-9.9999999999999978E-2</v>
      </c>
      <c r="J29" s="145"/>
      <c r="K29" s="100">
        <f t="shared" si="10"/>
        <v>0</v>
      </c>
      <c r="L29" s="100">
        <f t="shared" si="11"/>
        <v>0.11562500000000009</v>
      </c>
      <c r="M29" s="141"/>
      <c r="N29" s="146">
        <f t="shared" si="12"/>
        <v>-7.668711656441729E-2</v>
      </c>
      <c r="O29" s="147">
        <f t="shared" si="13"/>
        <v>0.23581288343558282</v>
      </c>
      <c r="P29" s="144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 spans="1:27" ht="17.100000000000001" customHeight="1" thickBot="1" x14ac:dyDescent="0.3">
      <c r="A30" s="13" t="s">
        <v>35</v>
      </c>
      <c r="B30" s="109">
        <f t="shared" si="4"/>
        <v>-1.6275313703565608E-2</v>
      </c>
      <c r="C30" s="107">
        <f t="shared" si="5"/>
        <v>3.2737707056214926E-2</v>
      </c>
      <c r="D30" s="148"/>
      <c r="E30" s="107">
        <f t="shared" si="6"/>
        <v>-0.11965811965811968</v>
      </c>
      <c r="F30" s="107">
        <f t="shared" si="7"/>
        <v>1.980198019801982E-2</v>
      </c>
      <c r="G30" s="149"/>
      <c r="H30" s="109">
        <f t="shared" si="8"/>
        <v>4.9079754601226933E-2</v>
      </c>
      <c r="I30" s="107">
        <f t="shared" si="9"/>
        <v>3.4274193548387011E-2</v>
      </c>
      <c r="J30" s="148"/>
      <c r="K30" s="107">
        <f t="shared" si="10"/>
        <v>-4.0738053280812703E-2</v>
      </c>
      <c r="L30" s="107">
        <f t="shared" si="11"/>
        <v>3.7792979701693374E-2</v>
      </c>
      <c r="M30" s="150"/>
      <c r="N30" s="151">
        <f t="shared" si="12"/>
        <v>-0.10509323126145564</v>
      </c>
      <c r="O30" s="152">
        <f t="shared" si="13"/>
        <v>-1.2525665297017263E-2</v>
      </c>
      <c r="P30" s="15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 spans="1:27" x14ac:dyDescent="0.25">
      <c r="A31" s="255" t="s">
        <v>222</v>
      </c>
      <c r="B31" s="255"/>
      <c r="C31" s="255"/>
      <c r="D31" s="255"/>
      <c r="E31" s="255"/>
      <c r="F31" s="255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 spans="1:27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 spans="1:27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 spans="1:27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  <row r="35" spans="1:27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</row>
    <row r="37" spans="1:27" x14ac:dyDescent="0.25">
      <c r="G37" s="63"/>
    </row>
    <row r="48" spans="1:27" x14ac:dyDescent="0.25">
      <c r="I48" s="63"/>
    </row>
  </sheetData>
  <mergeCells count="15">
    <mergeCell ref="A31:F31"/>
    <mergeCell ref="N19:P19"/>
    <mergeCell ref="B20:P20"/>
    <mergeCell ref="N4:P4"/>
    <mergeCell ref="K4:M4"/>
    <mergeCell ref="A4:A5"/>
    <mergeCell ref="B4:D4"/>
    <mergeCell ref="E4:G4"/>
    <mergeCell ref="H4:J4"/>
    <mergeCell ref="B19:D19"/>
    <mergeCell ref="E19:G19"/>
    <mergeCell ref="H19:J19"/>
    <mergeCell ref="K19:M19"/>
    <mergeCell ref="A19:A20"/>
    <mergeCell ref="A15:F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verticalDpi="0" r:id="rId1"/>
  <ignoredErrors>
    <ignoredError sqref="B14:C14 E14:F14 H14:I14 K14:L14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158A-04F4-4A77-9F10-98807B663144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3.42578125" style="3" customWidth="1"/>
    <col min="15" max="16384" width="9.140625" style="3"/>
  </cols>
  <sheetData>
    <row r="1" spans="1:27" ht="5.25" customHeight="1" x14ac:dyDescent="0.2"/>
    <row r="2" spans="1:27" ht="18.95" customHeight="1" x14ac:dyDescent="0.25">
      <c r="A2" s="16" t="s">
        <v>167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8" t="str">
        <f>+'1'!A4</f>
        <v>Janeiro-março</v>
      </c>
      <c r="B4" s="240" t="s">
        <v>6</v>
      </c>
      <c r="C4" s="241"/>
      <c r="D4" s="242"/>
      <c r="E4" s="241" t="s">
        <v>31</v>
      </c>
      <c r="F4" s="241"/>
      <c r="G4" s="241"/>
      <c r="H4" s="243" t="s">
        <v>18</v>
      </c>
      <c r="I4" s="241"/>
      <c r="J4" s="244"/>
      <c r="K4" s="241" t="s">
        <v>20</v>
      </c>
      <c r="L4" s="241"/>
      <c r="M4" s="24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9"/>
      <c r="B5" s="130">
        <v>2023</v>
      </c>
      <c r="C5" s="131">
        <v>2024</v>
      </c>
      <c r="D5" s="132" t="s">
        <v>191</v>
      </c>
      <c r="E5" s="130">
        <v>2023</v>
      </c>
      <c r="F5" s="131">
        <v>2024</v>
      </c>
      <c r="G5" s="132" t="s">
        <v>191</v>
      </c>
      <c r="H5" s="130">
        <v>2023</v>
      </c>
      <c r="I5" s="131">
        <v>2024</v>
      </c>
      <c r="J5" s="132" t="s">
        <v>191</v>
      </c>
      <c r="K5" s="130">
        <v>2023</v>
      </c>
      <c r="L5" s="131">
        <v>2024</v>
      </c>
      <c r="M5" s="132" t="s">
        <v>191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7.100000000000001" customHeight="1" x14ac:dyDescent="0.2">
      <c r="A6" s="56" t="s">
        <v>83</v>
      </c>
      <c r="B6" s="38">
        <v>609</v>
      </c>
      <c r="C6" s="39">
        <v>628</v>
      </c>
      <c r="D6" s="40">
        <f>(C6/B6)-1</f>
        <v>3.1198686371100237E-2</v>
      </c>
      <c r="E6" s="44">
        <v>9</v>
      </c>
      <c r="F6" s="44">
        <v>4</v>
      </c>
      <c r="G6" s="43">
        <f t="shared" ref="G6:G23" si="0">(F6/E6)-1</f>
        <v>-0.55555555555555558</v>
      </c>
      <c r="H6" s="38">
        <v>39</v>
      </c>
      <c r="I6" s="39">
        <v>41</v>
      </c>
      <c r="J6" s="40">
        <f>(I6/H6)-1</f>
        <v>5.1282051282051322E-2</v>
      </c>
      <c r="K6" s="44">
        <v>702</v>
      </c>
      <c r="L6" s="44">
        <v>714</v>
      </c>
      <c r="M6" s="43">
        <f>(L6/K6)-1</f>
        <v>1.7094017094017033E-2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.100000000000001" customHeight="1" x14ac:dyDescent="0.2">
      <c r="A7" s="56" t="s">
        <v>84</v>
      </c>
      <c r="B7" s="41">
        <v>112</v>
      </c>
      <c r="C7" s="44">
        <v>122</v>
      </c>
      <c r="D7" s="45">
        <f t="shared" ref="D7:D23" si="1">(C7/B7)-1</f>
        <v>8.9285714285714191E-2</v>
      </c>
      <c r="E7" s="44">
        <v>8</v>
      </c>
      <c r="F7" s="44">
        <v>5</v>
      </c>
      <c r="G7" s="43">
        <f t="shared" si="0"/>
        <v>-0.375</v>
      </c>
      <c r="H7" s="41">
        <v>20</v>
      </c>
      <c r="I7" s="44">
        <v>28</v>
      </c>
      <c r="J7" s="45">
        <f t="shared" ref="J7:J23" si="2">(I7/H7)-1</f>
        <v>0.39999999999999991</v>
      </c>
      <c r="K7" s="44">
        <v>123</v>
      </c>
      <c r="L7" s="44">
        <v>122</v>
      </c>
      <c r="M7" s="43">
        <f t="shared" ref="M7:M23" si="3">(L7/K7)-1</f>
        <v>-8.1300813008130524E-3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 x14ac:dyDescent="0.2">
      <c r="A8" s="56" t="s">
        <v>85</v>
      </c>
      <c r="B8" s="41">
        <v>720</v>
      </c>
      <c r="C8" s="44">
        <v>717</v>
      </c>
      <c r="D8" s="45">
        <f t="shared" si="1"/>
        <v>-4.1666666666666519E-3</v>
      </c>
      <c r="E8" s="44">
        <v>8</v>
      </c>
      <c r="F8" s="44">
        <v>13</v>
      </c>
      <c r="G8" s="43">
        <f t="shared" si="0"/>
        <v>0.625</v>
      </c>
      <c r="H8" s="41">
        <v>60</v>
      </c>
      <c r="I8" s="44">
        <v>38</v>
      </c>
      <c r="J8" s="45">
        <f t="shared" si="2"/>
        <v>-0.3666666666666667</v>
      </c>
      <c r="K8" s="44">
        <v>829</v>
      </c>
      <c r="L8" s="44">
        <v>864</v>
      </c>
      <c r="M8" s="43">
        <f t="shared" si="3"/>
        <v>4.2219541616405287E-2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100000000000001" customHeight="1" x14ac:dyDescent="0.2">
      <c r="A9" s="56" t="s">
        <v>86</v>
      </c>
      <c r="B9" s="41">
        <v>78</v>
      </c>
      <c r="C9" s="44">
        <v>78</v>
      </c>
      <c r="D9" s="45">
        <f t="shared" si="1"/>
        <v>0</v>
      </c>
      <c r="E9" s="44">
        <v>1</v>
      </c>
      <c r="F9" s="44">
        <v>2</v>
      </c>
      <c r="G9" s="43">
        <f t="shared" si="0"/>
        <v>1</v>
      </c>
      <c r="H9" s="41">
        <v>7</v>
      </c>
      <c r="I9" s="44">
        <v>7</v>
      </c>
      <c r="J9" s="45">
        <f t="shared" si="2"/>
        <v>0</v>
      </c>
      <c r="K9" s="44">
        <v>96</v>
      </c>
      <c r="L9" s="44">
        <v>90</v>
      </c>
      <c r="M9" s="43">
        <f t="shared" si="3"/>
        <v>-6.25E-2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100000000000001" customHeight="1" x14ac:dyDescent="0.2">
      <c r="A10" s="56" t="s">
        <v>87</v>
      </c>
      <c r="B10" s="41">
        <v>119</v>
      </c>
      <c r="C10" s="44">
        <v>112</v>
      </c>
      <c r="D10" s="45">
        <f t="shared" si="1"/>
        <v>-5.8823529411764719E-2</v>
      </c>
      <c r="E10" s="44">
        <v>3</v>
      </c>
      <c r="F10" s="44">
        <v>3</v>
      </c>
      <c r="G10" s="43">
        <f t="shared" si="0"/>
        <v>0</v>
      </c>
      <c r="H10" s="41">
        <v>11</v>
      </c>
      <c r="I10" s="44">
        <v>12</v>
      </c>
      <c r="J10" s="45">
        <f t="shared" si="2"/>
        <v>9.0909090909090828E-2</v>
      </c>
      <c r="K10" s="44">
        <v>152</v>
      </c>
      <c r="L10" s="44">
        <v>122</v>
      </c>
      <c r="M10" s="43">
        <f t="shared" si="3"/>
        <v>-0.19736842105263153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100000000000001" customHeight="1" x14ac:dyDescent="0.2">
      <c r="A11" s="56" t="s">
        <v>88</v>
      </c>
      <c r="B11" s="41">
        <v>358</v>
      </c>
      <c r="C11" s="44">
        <v>362</v>
      </c>
      <c r="D11" s="45">
        <f t="shared" si="1"/>
        <v>1.1173184357541999E-2</v>
      </c>
      <c r="E11" s="44">
        <v>4</v>
      </c>
      <c r="F11" s="44">
        <v>7</v>
      </c>
      <c r="G11" s="43">
        <f t="shared" si="0"/>
        <v>0.75</v>
      </c>
      <c r="H11" s="41">
        <v>11</v>
      </c>
      <c r="I11" s="44">
        <v>29</v>
      </c>
      <c r="J11" s="45">
        <f t="shared" si="2"/>
        <v>1.6363636363636362</v>
      </c>
      <c r="K11" s="44">
        <v>410</v>
      </c>
      <c r="L11" s="44">
        <v>430</v>
      </c>
      <c r="M11" s="43">
        <f t="shared" si="3"/>
        <v>4.8780487804878092E-2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100000000000001" customHeight="1" x14ac:dyDescent="0.2">
      <c r="A12" s="56" t="s">
        <v>89</v>
      </c>
      <c r="B12" s="41">
        <v>88</v>
      </c>
      <c r="C12" s="44">
        <v>121</v>
      </c>
      <c r="D12" s="45">
        <f t="shared" si="1"/>
        <v>0.375</v>
      </c>
      <c r="E12" s="44">
        <v>0</v>
      </c>
      <c r="F12" s="44">
        <v>6</v>
      </c>
      <c r="G12" s="43" t="s">
        <v>132</v>
      </c>
      <c r="H12" s="41">
        <v>17</v>
      </c>
      <c r="I12" s="44">
        <v>17</v>
      </c>
      <c r="J12" s="45">
        <f t="shared" si="2"/>
        <v>0</v>
      </c>
      <c r="K12" s="44">
        <v>111</v>
      </c>
      <c r="L12" s="44">
        <v>128</v>
      </c>
      <c r="M12" s="43">
        <f t="shared" si="3"/>
        <v>0.15315315315315314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100000000000001" customHeight="1" x14ac:dyDescent="0.2">
      <c r="A13" s="56" t="s">
        <v>90</v>
      </c>
      <c r="B13" s="41">
        <v>416</v>
      </c>
      <c r="C13" s="44">
        <v>464</v>
      </c>
      <c r="D13" s="45">
        <f t="shared" si="1"/>
        <v>0.11538461538461542</v>
      </c>
      <c r="E13" s="44">
        <v>7</v>
      </c>
      <c r="F13" s="44">
        <v>5</v>
      </c>
      <c r="G13" s="43">
        <f t="shared" si="0"/>
        <v>-0.2857142857142857</v>
      </c>
      <c r="H13" s="41">
        <v>41</v>
      </c>
      <c r="I13" s="44">
        <v>49</v>
      </c>
      <c r="J13" s="45">
        <f t="shared" si="2"/>
        <v>0.19512195121951215</v>
      </c>
      <c r="K13" s="44">
        <v>456</v>
      </c>
      <c r="L13" s="44">
        <v>487</v>
      </c>
      <c r="M13" s="43">
        <f t="shared" si="3"/>
        <v>6.7982456140350811E-2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100000000000001" customHeight="1" x14ac:dyDescent="0.2">
      <c r="A14" s="56" t="s">
        <v>91</v>
      </c>
      <c r="B14" s="41">
        <v>89</v>
      </c>
      <c r="C14" s="44">
        <v>95</v>
      </c>
      <c r="D14" s="45">
        <f t="shared" si="1"/>
        <v>6.7415730337078594E-2</v>
      </c>
      <c r="E14" s="44">
        <v>0</v>
      </c>
      <c r="F14" s="44">
        <v>0</v>
      </c>
      <c r="G14" s="43" t="s">
        <v>132</v>
      </c>
      <c r="H14" s="41">
        <v>7</v>
      </c>
      <c r="I14" s="44">
        <v>8</v>
      </c>
      <c r="J14" s="45">
        <f t="shared" si="2"/>
        <v>0.14285714285714279</v>
      </c>
      <c r="K14" s="44">
        <v>115</v>
      </c>
      <c r="L14" s="44">
        <v>111</v>
      </c>
      <c r="M14" s="43">
        <f t="shared" si="3"/>
        <v>-3.4782608695652195E-2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7.100000000000001" customHeight="1" x14ac:dyDescent="0.2">
      <c r="A15" s="56" t="s">
        <v>92</v>
      </c>
      <c r="B15" s="41">
        <v>377</v>
      </c>
      <c r="C15" s="44">
        <v>409</v>
      </c>
      <c r="D15" s="45">
        <f t="shared" si="1"/>
        <v>8.4880636604774518E-2</v>
      </c>
      <c r="E15" s="44">
        <v>5</v>
      </c>
      <c r="F15" s="44">
        <v>14</v>
      </c>
      <c r="G15" s="43">
        <f t="shared" si="0"/>
        <v>1.7999999999999998</v>
      </c>
      <c r="H15" s="41">
        <v>28</v>
      </c>
      <c r="I15" s="44">
        <v>34</v>
      </c>
      <c r="J15" s="45">
        <f t="shared" si="2"/>
        <v>0.21428571428571419</v>
      </c>
      <c r="K15" s="44">
        <v>437</v>
      </c>
      <c r="L15" s="44">
        <v>461</v>
      </c>
      <c r="M15" s="43">
        <f t="shared" si="3"/>
        <v>5.4919908466819267E-2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7.100000000000001" customHeight="1" x14ac:dyDescent="0.2">
      <c r="A16" s="56" t="s">
        <v>93</v>
      </c>
      <c r="B16" s="41">
        <v>1672</v>
      </c>
      <c r="C16" s="44">
        <v>1728</v>
      </c>
      <c r="D16" s="45">
        <f t="shared" si="1"/>
        <v>3.3492822966507241E-2</v>
      </c>
      <c r="E16" s="44">
        <v>12</v>
      </c>
      <c r="F16" s="44">
        <v>10</v>
      </c>
      <c r="G16" s="43">
        <f t="shared" si="0"/>
        <v>-0.16666666666666663</v>
      </c>
      <c r="H16" s="41">
        <v>71</v>
      </c>
      <c r="I16" s="44">
        <v>73</v>
      </c>
      <c r="J16" s="45">
        <f t="shared" si="2"/>
        <v>2.8169014084507005E-2</v>
      </c>
      <c r="K16" s="44">
        <v>1963</v>
      </c>
      <c r="L16" s="44">
        <v>2021</v>
      </c>
      <c r="M16" s="43">
        <f t="shared" si="3"/>
        <v>2.9546612328069211E-2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7.100000000000001" customHeight="1" x14ac:dyDescent="0.2">
      <c r="A17" s="56" t="s">
        <v>94</v>
      </c>
      <c r="B17" s="41">
        <v>75</v>
      </c>
      <c r="C17" s="44">
        <v>73</v>
      </c>
      <c r="D17" s="45">
        <f t="shared" si="1"/>
        <v>-2.6666666666666616E-2</v>
      </c>
      <c r="E17" s="44">
        <v>6</v>
      </c>
      <c r="F17" s="44">
        <v>2</v>
      </c>
      <c r="G17" s="43">
        <f t="shared" si="0"/>
        <v>-0.66666666666666674</v>
      </c>
      <c r="H17" s="41">
        <v>10</v>
      </c>
      <c r="I17" s="44">
        <v>4</v>
      </c>
      <c r="J17" s="45">
        <f t="shared" si="2"/>
        <v>-0.6</v>
      </c>
      <c r="K17" s="44">
        <v>86</v>
      </c>
      <c r="L17" s="44">
        <v>78</v>
      </c>
      <c r="M17" s="43">
        <f t="shared" si="3"/>
        <v>-9.3023255813953543E-2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7.100000000000001" customHeight="1" x14ac:dyDescent="0.2">
      <c r="A18" s="56" t="s">
        <v>95</v>
      </c>
      <c r="B18" s="41">
        <v>1419</v>
      </c>
      <c r="C18" s="44">
        <v>1403</v>
      </c>
      <c r="D18" s="45">
        <f t="shared" si="1"/>
        <v>-1.1275546159267069E-2</v>
      </c>
      <c r="E18" s="44">
        <v>14</v>
      </c>
      <c r="F18" s="44">
        <v>17</v>
      </c>
      <c r="G18" s="43">
        <f t="shared" si="0"/>
        <v>0.21428571428571419</v>
      </c>
      <c r="H18" s="41">
        <v>45</v>
      </c>
      <c r="I18" s="44">
        <v>46</v>
      </c>
      <c r="J18" s="45">
        <f t="shared" si="2"/>
        <v>2.2222222222222143E-2</v>
      </c>
      <c r="K18" s="44">
        <v>1670</v>
      </c>
      <c r="L18" s="44">
        <v>1674</v>
      </c>
      <c r="M18" s="43">
        <f t="shared" si="3"/>
        <v>2.3952095808383866E-3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7.100000000000001" customHeight="1" x14ac:dyDescent="0.2">
      <c r="A19" s="56" t="s">
        <v>96</v>
      </c>
      <c r="B19" s="41">
        <v>333</v>
      </c>
      <c r="C19" s="44">
        <v>370</v>
      </c>
      <c r="D19" s="45">
        <f t="shared" si="1"/>
        <v>0.11111111111111116</v>
      </c>
      <c r="E19" s="44">
        <v>5</v>
      </c>
      <c r="F19" s="44">
        <v>6</v>
      </c>
      <c r="G19" s="43">
        <f t="shared" si="0"/>
        <v>0.19999999999999996</v>
      </c>
      <c r="H19" s="41">
        <v>40</v>
      </c>
      <c r="I19" s="44">
        <v>51</v>
      </c>
      <c r="J19" s="45">
        <f t="shared" si="2"/>
        <v>0.27499999999999991</v>
      </c>
      <c r="K19" s="44">
        <v>379</v>
      </c>
      <c r="L19" s="44">
        <v>435</v>
      </c>
      <c r="M19" s="43">
        <f t="shared" si="3"/>
        <v>0.14775725593667555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7.100000000000001" customHeight="1" x14ac:dyDescent="0.2">
      <c r="A20" s="56" t="s">
        <v>97</v>
      </c>
      <c r="B20" s="41">
        <v>640</v>
      </c>
      <c r="C20" s="44">
        <v>602</v>
      </c>
      <c r="D20" s="45">
        <f t="shared" si="1"/>
        <v>-5.9374999999999956E-2</v>
      </c>
      <c r="E20" s="44">
        <v>11</v>
      </c>
      <c r="F20" s="44">
        <v>3</v>
      </c>
      <c r="G20" s="43">
        <f t="shared" si="0"/>
        <v>-0.72727272727272729</v>
      </c>
      <c r="H20" s="41">
        <v>36</v>
      </c>
      <c r="I20" s="44">
        <v>38</v>
      </c>
      <c r="J20" s="45">
        <f t="shared" si="2"/>
        <v>5.555555555555558E-2</v>
      </c>
      <c r="K20" s="44">
        <v>738</v>
      </c>
      <c r="L20" s="44">
        <v>733</v>
      </c>
      <c r="M20" s="43">
        <f t="shared" si="3"/>
        <v>-6.7750677506774881E-3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7.100000000000001" customHeight="1" x14ac:dyDescent="0.2">
      <c r="A21" s="56" t="s">
        <v>98</v>
      </c>
      <c r="B21" s="41">
        <v>167</v>
      </c>
      <c r="C21" s="44">
        <v>197</v>
      </c>
      <c r="D21" s="45">
        <f t="shared" si="1"/>
        <v>0.17964071856287434</v>
      </c>
      <c r="E21" s="44">
        <v>4</v>
      </c>
      <c r="F21" s="44">
        <v>0</v>
      </c>
      <c r="G21" s="43">
        <f t="shared" si="0"/>
        <v>-1</v>
      </c>
      <c r="H21" s="41">
        <v>18</v>
      </c>
      <c r="I21" s="44">
        <v>13</v>
      </c>
      <c r="J21" s="45">
        <f t="shared" si="2"/>
        <v>-0.27777777777777779</v>
      </c>
      <c r="K21" s="44">
        <v>194</v>
      </c>
      <c r="L21" s="44">
        <v>248</v>
      </c>
      <c r="M21" s="43">
        <f t="shared" si="3"/>
        <v>0.27835051546391743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7.100000000000001" customHeight="1" x14ac:dyDescent="0.2">
      <c r="A22" s="56" t="s">
        <v>99</v>
      </c>
      <c r="B22" s="41">
        <v>126</v>
      </c>
      <c r="C22" s="44">
        <v>138</v>
      </c>
      <c r="D22" s="45">
        <f t="shared" si="1"/>
        <v>9.5238095238095344E-2</v>
      </c>
      <c r="E22" s="44">
        <v>3</v>
      </c>
      <c r="F22" s="44">
        <v>1</v>
      </c>
      <c r="G22" s="43">
        <f t="shared" si="0"/>
        <v>-0.66666666666666674</v>
      </c>
      <c r="H22" s="41">
        <v>11</v>
      </c>
      <c r="I22" s="44">
        <v>6</v>
      </c>
      <c r="J22" s="45">
        <f t="shared" si="2"/>
        <v>-0.45454545454545459</v>
      </c>
      <c r="K22" s="44">
        <v>146</v>
      </c>
      <c r="L22" s="44">
        <v>169</v>
      </c>
      <c r="M22" s="43">
        <f t="shared" si="3"/>
        <v>0.15753424657534243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7.100000000000001" customHeight="1" x14ac:dyDescent="0.2">
      <c r="A23" s="56" t="s">
        <v>100</v>
      </c>
      <c r="B23" s="41">
        <v>269</v>
      </c>
      <c r="C23" s="44">
        <v>299</v>
      </c>
      <c r="D23" s="45">
        <f t="shared" si="1"/>
        <v>0.11152416356877315</v>
      </c>
      <c r="E23" s="44">
        <v>1</v>
      </c>
      <c r="F23" s="44">
        <v>5</v>
      </c>
      <c r="G23" s="43">
        <f t="shared" si="0"/>
        <v>4</v>
      </c>
      <c r="H23" s="41">
        <v>24</v>
      </c>
      <c r="I23" s="44">
        <v>19</v>
      </c>
      <c r="J23" s="45">
        <f t="shared" si="2"/>
        <v>-0.20833333333333337</v>
      </c>
      <c r="K23" s="44">
        <v>310</v>
      </c>
      <c r="L23" s="44">
        <v>367</v>
      </c>
      <c r="M23" s="43">
        <f t="shared" si="3"/>
        <v>0.18387096774193545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7.100000000000001" customHeight="1" thickBot="1" x14ac:dyDescent="0.25">
      <c r="A24" s="13" t="s">
        <v>35</v>
      </c>
      <c r="B24" s="9">
        <f>SUM(B6:B23)</f>
        <v>7667</v>
      </c>
      <c r="C24" s="14">
        <f>SUM(C6:C23)</f>
        <v>7918</v>
      </c>
      <c r="D24" s="34">
        <f>(C24/B24)-1</f>
        <v>3.2737707056214926E-2</v>
      </c>
      <c r="E24" s="14">
        <f>SUM(E6:E23)</f>
        <v>101</v>
      </c>
      <c r="F24" s="14">
        <f>SUM(F6:F23)</f>
        <v>103</v>
      </c>
      <c r="G24" s="28">
        <f>(F24/E24)-1</f>
        <v>1.980198019801982E-2</v>
      </c>
      <c r="H24" s="9">
        <f>SUM(H6:H23)</f>
        <v>496</v>
      </c>
      <c r="I24" s="14">
        <f>SUM(I6:I23)</f>
        <v>513</v>
      </c>
      <c r="J24" s="34">
        <f>(I24/H24)-1</f>
        <v>3.4274193548387011E-2</v>
      </c>
      <c r="K24" s="14">
        <f>SUM(K6:K23)</f>
        <v>8917</v>
      </c>
      <c r="L24" s="14">
        <f>SUM(L6:L23)</f>
        <v>9254</v>
      </c>
      <c r="M24" s="28">
        <f>(L24/K24)-1</f>
        <v>3.7792979701693374E-2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verticalDpi="0" r:id="rId1"/>
  <ignoredErrors>
    <ignoredError sqref="B24:C24 E24:F24 H24:I24 K24:L24" formulaRange="1"/>
    <ignoredError sqref="D24 G24 J24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65A0-4AE6-40F2-8253-485377C268BB}">
  <sheetPr>
    <pageSetUpPr fitToPage="1"/>
  </sheetPr>
  <dimension ref="A1:U48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0" width="7.85546875" style="3" customWidth="1"/>
    <col min="11" max="11" width="3.28515625" style="3" customWidth="1"/>
    <col min="12" max="16384" width="9.140625" style="3"/>
  </cols>
  <sheetData>
    <row r="1" spans="1:21" ht="6" customHeight="1" x14ac:dyDescent="0.2"/>
    <row r="2" spans="1:21" ht="18.95" customHeight="1" x14ac:dyDescent="0.25">
      <c r="A2" s="16" t="s">
        <v>168</v>
      </c>
      <c r="B2" s="1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95" customHeight="1" thickBot="1" x14ac:dyDescent="0.25">
      <c r="A3" s="2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8.95" customHeight="1" x14ac:dyDescent="0.2">
      <c r="A4" s="238" t="str">
        <f>+'1'!A4</f>
        <v>Janeiro-março</v>
      </c>
      <c r="B4" s="240" t="s">
        <v>31</v>
      </c>
      <c r="C4" s="241"/>
      <c r="D4" s="242"/>
      <c r="E4" s="240" t="s">
        <v>18</v>
      </c>
      <c r="F4" s="241"/>
      <c r="G4" s="242"/>
      <c r="H4" s="241" t="s">
        <v>20</v>
      </c>
      <c r="I4" s="241"/>
      <c r="J4" s="24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0" customHeight="1" x14ac:dyDescent="0.2">
      <c r="A5" s="239"/>
      <c r="B5" s="30">
        <v>2019</v>
      </c>
      <c r="C5" s="29">
        <v>2023</v>
      </c>
      <c r="D5" s="82">
        <v>2024</v>
      </c>
      <c r="E5" s="30">
        <v>2019</v>
      </c>
      <c r="F5" s="29">
        <v>2023</v>
      </c>
      <c r="G5" s="82">
        <v>2024</v>
      </c>
      <c r="H5" s="30">
        <v>2019</v>
      </c>
      <c r="I5" s="29">
        <v>2023</v>
      </c>
      <c r="J5" s="82">
        <v>2024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8.95" customHeight="1" x14ac:dyDescent="0.2">
      <c r="A6" s="56" t="s">
        <v>101</v>
      </c>
      <c r="B6" s="117">
        <v>78</v>
      </c>
      <c r="C6" s="118">
        <v>64</v>
      </c>
      <c r="D6" s="119">
        <v>74</v>
      </c>
      <c r="E6" s="44">
        <v>283</v>
      </c>
      <c r="F6" s="44">
        <v>335</v>
      </c>
      <c r="G6" s="120">
        <v>346</v>
      </c>
      <c r="H6" s="38">
        <v>6105</v>
      </c>
      <c r="I6" s="39">
        <v>5946</v>
      </c>
      <c r="J6" s="121">
        <v>6118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.95" customHeight="1" x14ac:dyDescent="0.2">
      <c r="A7" s="56" t="s">
        <v>102</v>
      </c>
      <c r="B7" s="122">
        <v>16</v>
      </c>
      <c r="C7" s="123">
        <v>15</v>
      </c>
      <c r="D7" s="124">
        <v>15</v>
      </c>
      <c r="E7" s="44">
        <v>73</v>
      </c>
      <c r="F7" s="44">
        <v>68</v>
      </c>
      <c r="G7" s="120">
        <v>53</v>
      </c>
      <c r="H7" s="41">
        <v>2215</v>
      </c>
      <c r="I7" s="44">
        <v>1823</v>
      </c>
      <c r="J7" s="120">
        <v>1938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8.95" customHeight="1" x14ac:dyDescent="0.2">
      <c r="A8" s="56" t="s">
        <v>103</v>
      </c>
      <c r="B8" s="122">
        <v>23</v>
      </c>
      <c r="C8" s="123">
        <v>22</v>
      </c>
      <c r="D8" s="124">
        <v>14</v>
      </c>
      <c r="E8" s="44">
        <v>133</v>
      </c>
      <c r="F8" s="44">
        <v>93</v>
      </c>
      <c r="G8" s="120">
        <v>114</v>
      </c>
      <c r="H8" s="41">
        <v>1327</v>
      </c>
      <c r="I8" s="44">
        <v>1148</v>
      </c>
      <c r="J8" s="120">
        <v>1198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8.95" customHeight="1" thickBot="1" x14ac:dyDescent="0.25">
      <c r="A9" s="13" t="s">
        <v>35</v>
      </c>
      <c r="B9" s="9">
        <f t="shared" ref="B9:J9" si="0">SUM(B6:B8)</f>
        <v>117</v>
      </c>
      <c r="C9" s="14">
        <f t="shared" si="0"/>
        <v>101</v>
      </c>
      <c r="D9" s="92">
        <f t="shared" si="0"/>
        <v>103</v>
      </c>
      <c r="E9" s="14">
        <f t="shared" si="0"/>
        <v>489</v>
      </c>
      <c r="F9" s="14">
        <f t="shared" si="0"/>
        <v>496</v>
      </c>
      <c r="G9" s="14">
        <f t="shared" si="0"/>
        <v>513</v>
      </c>
      <c r="H9" s="9">
        <f t="shared" si="0"/>
        <v>9647</v>
      </c>
      <c r="I9" s="14">
        <f t="shared" si="0"/>
        <v>8917</v>
      </c>
      <c r="J9" s="14">
        <f t="shared" si="0"/>
        <v>9254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8.95" customHeight="1" x14ac:dyDescent="0.25">
      <c r="A11" s="16" t="s">
        <v>169</v>
      </c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8.95" customHeight="1" thickBot="1" x14ac:dyDescent="0.25">
      <c r="A12" s="2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8.95" customHeight="1" x14ac:dyDescent="0.2">
      <c r="A13" s="238" t="str">
        <f>+'1'!A4</f>
        <v>Janeiro-março</v>
      </c>
      <c r="B13" s="240" t="s">
        <v>31</v>
      </c>
      <c r="C13" s="241"/>
      <c r="D13" s="241"/>
      <c r="E13" s="240" t="s">
        <v>18</v>
      </c>
      <c r="F13" s="241"/>
      <c r="G13" s="242"/>
      <c r="H13" s="241" t="s">
        <v>20</v>
      </c>
      <c r="I13" s="241"/>
      <c r="J13" s="24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8.95" customHeight="1" x14ac:dyDescent="0.2">
      <c r="A14" s="239"/>
      <c r="B14" s="256" t="s">
        <v>147</v>
      </c>
      <c r="C14" s="257"/>
      <c r="D14" s="257"/>
      <c r="E14" s="257"/>
      <c r="F14" s="257"/>
      <c r="G14" s="257"/>
      <c r="H14" s="257"/>
      <c r="I14" s="257"/>
      <c r="J14" s="25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8.95" customHeight="1" x14ac:dyDescent="0.2">
      <c r="A15" s="61"/>
      <c r="B15" s="125" t="s">
        <v>192</v>
      </c>
      <c r="C15" s="126" t="s">
        <v>193</v>
      </c>
      <c r="D15" s="127"/>
      <c r="E15" s="125" t="s">
        <v>192</v>
      </c>
      <c r="F15" s="126" t="s">
        <v>193</v>
      </c>
      <c r="G15" s="126"/>
      <c r="H15" s="125" t="s">
        <v>192</v>
      </c>
      <c r="I15" s="126" t="s">
        <v>193</v>
      </c>
      <c r="J15" s="12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8.95" customHeight="1" x14ac:dyDescent="0.2">
      <c r="A16" s="56" t="s">
        <v>101</v>
      </c>
      <c r="B16" s="102">
        <f>(D6/B6)-1</f>
        <v>-5.1282051282051322E-2</v>
      </c>
      <c r="C16" s="100">
        <f>(D6/C6)-1</f>
        <v>0.15625</v>
      </c>
      <c r="D16" s="103"/>
      <c r="E16" s="100">
        <f>(G6/E6)-1</f>
        <v>0.22261484098939932</v>
      </c>
      <c r="F16" s="100">
        <f>(G6/F6)-1</f>
        <v>3.2835820895522394E-2</v>
      </c>
      <c r="G16" s="101"/>
      <c r="H16" s="102">
        <f>(J6/H6)-1</f>
        <v>2.1294021294020471E-3</v>
      </c>
      <c r="I16" s="100">
        <f>(J6/I6)-1</f>
        <v>2.8927009754456723E-2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8.95" customHeight="1" x14ac:dyDescent="0.2">
      <c r="A17" s="56" t="s">
        <v>102</v>
      </c>
      <c r="B17" s="102">
        <f>(D7/B7)-1</f>
        <v>-6.25E-2</v>
      </c>
      <c r="C17" s="100">
        <f>(D7/C7)-1</f>
        <v>0</v>
      </c>
      <c r="D17" s="103"/>
      <c r="E17" s="100">
        <f>(G7/E7)-1</f>
        <v>-0.27397260273972601</v>
      </c>
      <c r="F17" s="100">
        <f>(G7/F7)-1</f>
        <v>-0.22058823529411764</v>
      </c>
      <c r="G17" s="101"/>
      <c r="H17" s="102">
        <f>(J7/H7)-1</f>
        <v>-0.12505643340857786</v>
      </c>
      <c r="I17" s="100">
        <f>(J7/I7)-1</f>
        <v>6.3082830499177289E-2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8.95" customHeight="1" x14ac:dyDescent="0.2">
      <c r="A18" s="56" t="s">
        <v>103</v>
      </c>
      <c r="B18" s="102">
        <f>(D8/B8)-1</f>
        <v>-0.39130434782608692</v>
      </c>
      <c r="C18" s="100">
        <f>(D8/C8)-1</f>
        <v>-0.36363636363636365</v>
      </c>
      <c r="D18" s="103"/>
      <c r="E18" s="100">
        <f>(G8/E8)-1</f>
        <v>-0.1428571428571429</v>
      </c>
      <c r="F18" s="100">
        <f>(G8/F8)-1</f>
        <v>0.22580645161290325</v>
      </c>
      <c r="G18" s="101"/>
      <c r="H18" s="102">
        <f>(J8/H8)-1</f>
        <v>-9.721175584024111E-2</v>
      </c>
      <c r="I18" s="100">
        <f>(J8/I8)-1</f>
        <v>4.355400696864109E-2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8.95" customHeight="1" thickBot="1" x14ac:dyDescent="0.25">
      <c r="A19" s="13" t="s">
        <v>35</v>
      </c>
      <c r="B19" s="109">
        <f>(D9/B9)-1</f>
        <v>-0.11965811965811968</v>
      </c>
      <c r="C19" s="107">
        <f>(D9/C9)-1</f>
        <v>1.980198019801982E-2</v>
      </c>
      <c r="D19" s="128"/>
      <c r="E19" s="107">
        <f>(G9/E9)-1</f>
        <v>4.9079754601226933E-2</v>
      </c>
      <c r="F19" s="107">
        <f>(G9/F9)-1</f>
        <v>3.4274193548387011E-2</v>
      </c>
      <c r="G19" s="108"/>
      <c r="H19" s="109">
        <f>(J9/H9)-1</f>
        <v>-4.0738053280812703E-2</v>
      </c>
      <c r="I19" s="107">
        <f>(J9/I9)-1</f>
        <v>3.7792979701693374E-2</v>
      </c>
      <c r="J19" s="12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7" spans="7:9" x14ac:dyDescent="0.2">
      <c r="G37" s="1"/>
    </row>
    <row r="48" spans="7:9" x14ac:dyDescent="0.2">
      <c r="I48" s="1"/>
    </row>
  </sheetData>
  <mergeCells count="9">
    <mergeCell ref="H13:J13"/>
    <mergeCell ref="B14:J14"/>
    <mergeCell ref="A4:A5"/>
    <mergeCell ref="B4:D4"/>
    <mergeCell ref="E4:G4"/>
    <mergeCell ref="H4:J4"/>
    <mergeCell ref="B13:D13"/>
    <mergeCell ref="E13:G13"/>
    <mergeCell ref="A13:A1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ignoredErrors>
    <ignoredError sqref="B9:C9 H9:I9 E9:F9 D9 G9 J9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774C-D7D7-4218-B181-2175F3BB76EA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6" width="9.7109375" style="3" customWidth="1"/>
    <col min="7" max="7" width="4.42578125" style="3" customWidth="1"/>
    <col min="8" max="16384" width="9.140625" style="3"/>
  </cols>
  <sheetData>
    <row r="1" spans="1:27" ht="6.75" customHeight="1" x14ac:dyDescent="0.2"/>
    <row r="2" spans="1:27" ht="18.95" customHeight="1" x14ac:dyDescent="0.25">
      <c r="A2" s="16" t="s">
        <v>170</v>
      </c>
      <c r="B2" s="17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8" t="str">
        <f>+'1'!A4</f>
        <v>Janeiro-março</v>
      </c>
      <c r="B4" s="258" t="s">
        <v>131</v>
      </c>
      <c r="C4" s="259"/>
      <c r="D4" s="259"/>
      <c r="E4" s="259"/>
      <c r="F4" s="25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9"/>
      <c r="B5" s="111">
        <v>2019</v>
      </c>
      <c r="C5" s="112">
        <v>2023</v>
      </c>
      <c r="D5" s="113">
        <v>2024</v>
      </c>
      <c r="E5" s="114" t="s">
        <v>188</v>
      </c>
      <c r="F5" s="114" t="s">
        <v>191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134</v>
      </c>
      <c r="B6" s="91">
        <v>10218</v>
      </c>
      <c r="C6" s="44">
        <v>9206</v>
      </c>
      <c r="D6" s="42">
        <v>9506</v>
      </c>
      <c r="E6" s="115">
        <f>(D6/B6)-1</f>
        <v>-6.9680955177138348E-2</v>
      </c>
      <c r="F6" s="43">
        <f>(D6/C6)-1</f>
        <v>3.25874429719748E-2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135</v>
      </c>
      <c r="B7" s="91">
        <v>350</v>
      </c>
      <c r="C7" s="44">
        <v>371</v>
      </c>
      <c r="D7" s="42">
        <v>349</v>
      </c>
      <c r="E7" s="115">
        <f t="shared" ref="E7:E13" si="0">(D7/B7)-1</f>
        <v>-2.8571428571428914E-3</v>
      </c>
      <c r="F7" s="43">
        <f t="shared" ref="F7:F12" si="1">(D7/C7)-1</f>
        <v>-5.9299191374663107E-2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130</v>
      </c>
      <c r="B8" s="91">
        <v>571</v>
      </c>
      <c r="C8" s="44">
        <v>380</v>
      </c>
      <c r="D8" s="42">
        <v>335</v>
      </c>
      <c r="E8" s="115">
        <f t="shared" si="0"/>
        <v>-0.41330998248686512</v>
      </c>
      <c r="F8" s="43">
        <f t="shared" si="1"/>
        <v>-0.11842105263157898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129</v>
      </c>
      <c r="B9" s="91">
        <v>1472</v>
      </c>
      <c r="C9" s="44">
        <v>1779</v>
      </c>
      <c r="D9" s="42">
        <v>1782</v>
      </c>
      <c r="E9" s="115">
        <f t="shared" si="0"/>
        <v>0.21059782608695654</v>
      </c>
      <c r="F9" s="43">
        <f t="shared" si="1"/>
        <v>1.6863406408094139E-3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104</v>
      </c>
      <c r="B10" s="91">
        <v>480</v>
      </c>
      <c r="C10" s="44">
        <v>625</v>
      </c>
      <c r="D10" s="42">
        <v>639</v>
      </c>
      <c r="E10" s="115">
        <f t="shared" si="0"/>
        <v>0.33125000000000004</v>
      </c>
      <c r="F10" s="43">
        <f t="shared" si="1"/>
        <v>2.2399999999999975E-2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105</v>
      </c>
      <c r="B11" s="91">
        <v>49</v>
      </c>
      <c r="C11" s="44">
        <v>36</v>
      </c>
      <c r="D11" s="42">
        <v>27</v>
      </c>
      <c r="E11" s="115">
        <f t="shared" si="0"/>
        <v>-0.44897959183673475</v>
      </c>
      <c r="F11" s="43">
        <f t="shared" si="1"/>
        <v>-0.25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209</v>
      </c>
      <c r="B12" s="91">
        <v>148</v>
      </c>
      <c r="C12" s="44">
        <v>156</v>
      </c>
      <c r="D12" s="42">
        <v>150</v>
      </c>
      <c r="E12" s="115">
        <f t="shared" si="0"/>
        <v>1.3513513513513598E-2</v>
      </c>
      <c r="F12" s="43">
        <f t="shared" si="1"/>
        <v>-3.8461538461538436E-2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thickBot="1" x14ac:dyDescent="0.25">
      <c r="A13" s="13" t="s">
        <v>35</v>
      </c>
      <c r="B13" s="9">
        <f>SUM(B6:B12)</f>
        <v>13288</v>
      </c>
      <c r="C13" s="14">
        <f>SUM(C6:C12)</f>
        <v>12553</v>
      </c>
      <c r="D13" s="92">
        <f>SUM(D6:D12)</f>
        <v>12788</v>
      </c>
      <c r="E13" s="116">
        <f t="shared" si="0"/>
        <v>-3.7627934978928357E-2</v>
      </c>
      <c r="F13" s="28">
        <f>(D13/C13)-1</f>
        <v>1.8720624551900045E-2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3.5" customHeight="1" x14ac:dyDescent="0.2">
      <c r="A14" s="226" t="s">
        <v>221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2">
    <mergeCell ref="A4:A5"/>
    <mergeCell ref="B4:F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ignoredErrors>
    <ignoredError sqref="B13:D13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A88C-8021-47E8-8046-8221D91C3710}">
  <sheetPr>
    <pageSetUpPr fitToPage="1"/>
  </sheetPr>
  <dimension ref="A1:AA49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3.5703125" style="3" customWidth="1"/>
    <col min="15" max="16384" width="9.140625" style="3"/>
  </cols>
  <sheetData>
    <row r="1" spans="1:27" ht="6" customHeight="1" x14ac:dyDescent="0.2"/>
    <row r="2" spans="1:27" ht="18.95" customHeight="1" x14ac:dyDescent="0.25">
      <c r="A2" s="16" t="s">
        <v>171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 t="s">
        <v>154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45" t="str">
        <f>+'1'!A4</f>
        <v>Janeiro-março</v>
      </c>
      <c r="B4" s="240" t="s">
        <v>31</v>
      </c>
      <c r="C4" s="241"/>
      <c r="D4" s="242"/>
      <c r="E4" s="241" t="s">
        <v>18</v>
      </c>
      <c r="F4" s="241"/>
      <c r="G4" s="241"/>
      <c r="H4" s="240" t="s">
        <v>20</v>
      </c>
      <c r="I4" s="241"/>
      <c r="J4" s="242"/>
      <c r="K4" s="241" t="s">
        <v>142</v>
      </c>
      <c r="L4" s="241"/>
      <c r="M4" s="24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45"/>
      <c r="B5" s="19">
        <v>2019</v>
      </c>
      <c r="C5" s="20">
        <v>2023</v>
      </c>
      <c r="D5" s="81">
        <v>2024</v>
      </c>
      <c r="E5" s="19">
        <v>2019</v>
      </c>
      <c r="F5" s="20">
        <v>2023</v>
      </c>
      <c r="G5" s="81">
        <v>2024</v>
      </c>
      <c r="H5" s="19">
        <v>2019</v>
      </c>
      <c r="I5" s="20">
        <v>2023</v>
      </c>
      <c r="J5" s="81">
        <v>2024</v>
      </c>
      <c r="K5" s="19">
        <v>2019</v>
      </c>
      <c r="L5" s="20">
        <v>2023</v>
      </c>
      <c r="M5" s="81">
        <v>2024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7.100000000000001" customHeight="1" x14ac:dyDescent="0.2">
      <c r="A6" s="83" t="s">
        <v>103</v>
      </c>
      <c r="B6" s="84">
        <v>23</v>
      </c>
      <c r="C6" s="85">
        <v>22</v>
      </c>
      <c r="D6" s="86">
        <v>14</v>
      </c>
      <c r="E6" s="87">
        <v>133</v>
      </c>
      <c r="F6" s="87">
        <v>93</v>
      </c>
      <c r="G6" s="87">
        <v>114</v>
      </c>
      <c r="H6" s="88">
        <v>1327</v>
      </c>
      <c r="I6" s="85">
        <v>1148</v>
      </c>
      <c r="J6" s="86">
        <v>1198</v>
      </c>
      <c r="K6" s="87">
        <f>B6+E6+H6</f>
        <v>1483</v>
      </c>
      <c r="L6" s="87">
        <f t="shared" ref="L6:M6" si="0">C6+F6+I6</f>
        <v>1263</v>
      </c>
      <c r="M6" s="87">
        <f t="shared" si="0"/>
        <v>1326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.100000000000001" customHeight="1" x14ac:dyDescent="0.2">
      <c r="A7" s="56" t="s">
        <v>134</v>
      </c>
      <c r="B7" s="89">
        <v>53</v>
      </c>
      <c r="C7" s="87">
        <v>44</v>
      </c>
      <c r="D7" s="90">
        <v>52</v>
      </c>
      <c r="E7" s="87">
        <v>209</v>
      </c>
      <c r="F7" s="87">
        <v>202</v>
      </c>
      <c r="G7" s="87">
        <v>185</v>
      </c>
      <c r="H7" s="91">
        <v>5704</v>
      </c>
      <c r="I7" s="87">
        <v>4943</v>
      </c>
      <c r="J7" s="90">
        <v>5334</v>
      </c>
      <c r="K7" s="87">
        <f t="shared" ref="K7:K13" si="1">B7+E7+H7</f>
        <v>5966</v>
      </c>
      <c r="L7" s="87">
        <f t="shared" ref="L7:L13" si="2">C7+F7+I7</f>
        <v>5189</v>
      </c>
      <c r="M7" s="87">
        <f t="shared" ref="M7:M13" si="3">D7+G7+J7</f>
        <v>5571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 x14ac:dyDescent="0.2">
      <c r="A8" s="56" t="s">
        <v>135</v>
      </c>
      <c r="B8" s="89">
        <v>2</v>
      </c>
      <c r="C8" s="87">
        <v>1</v>
      </c>
      <c r="D8" s="90">
        <v>2</v>
      </c>
      <c r="E8" s="87">
        <v>5</v>
      </c>
      <c r="F8" s="87">
        <v>5</v>
      </c>
      <c r="G8" s="87">
        <v>3</v>
      </c>
      <c r="H8" s="91">
        <v>123</v>
      </c>
      <c r="I8" s="87">
        <v>115</v>
      </c>
      <c r="J8" s="90">
        <v>105</v>
      </c>
      <c r="K8" s="87">
        <f t="shared" si="1"/>
        <v>130</v>
      </c>
      <c r="L8" s="87">
        <f t="shared" si="2"/>
        <v>121</v>
      </c>
      <c r="M8" s="87">
        <f t="shared" si="3"/>
        <v>110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100000000000001" customHeight="1" x14ac:dyDescent="0.2">
      <c r="A9" s="56" t="s">
        <v>130</v>
      </c>
      <c r="B9" s="89">
        <v>5</v>
      </c>
      <c r="C9" s="87">
        <v>4</v>
      </c>
      <c r="D9" s="90">
        <v>7</v>
      </c>
      <c r="E9" s="87">
        <v>26</v>
      </c>
      <c r="F9" s="87">
        <v>25</v>
      </c>
      <c r="G9" s="87">
        <v>25</v>
      </c>
      <c r="H9" s="91">
        <v>568</v>
      </c>
      <c r="I9" s="87">
        <v>359</v>
      </c>
      <c r="J9" s="90">
        <v>314</v>
      </c>
      <c r="K9" s="87">
        <f t="shared" si="1"/>
        <v>599</v>
      </c>
      <c r="L9" s="87">
        <f t="shared" si="2"/>
        <v>388</v>
      </c>
      <c r="M9" s="87">
        <f t="shared" si="3"/>
        <v>346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100000000000001" customHeight="1" x14ac:dyDescent="0.2">
      <c r="A10" s="56" t="s">
        <v>129</v>
      </c>
      <c r="B10" s="89">
        <v>24</v>
      </c>
      <c r="C10" s="87">
        <v>21</v>
      </c>
      <c r="D10" s="90">
        <v>21</v>
      </c>
      <c r="E10" s="87">
        <v>92</v>
      </c>
      <c r="F10" s="87">
        <v>144</v>
      </c>
      <c r="G10" s="87">
        <v>142</v>
      </c>
      <c r="H10" s="91">
        <v>1385</v>
      </c>
      <c r="I10" s="87">
        <v>1664</v>
      </c>
      <c r="J10" s="90">
        <v>1662</v>
      </c>
      <c r="K10" s="87">
        <f t="shared" si="1"/>
        <v>1501</v>
      </c>
      <c r="L10" s="87">
        <f t="shared" si="2"/>
        <v>1829</v>
      </c>
      <c r="M10" s="87">
        <f t="shared" si="3"/>
        <v>1825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100000000000001" customHeight="1" x14ac:dyDescent="0.2">
      <c r="A11" s="56" t="s">
        <v>104</v>
      </c>
      <c r="B11" s="89">
        <v>5</v>
      </c>
      <c r="C11" s="87">
        <v>6</v>
      </c>
      <c r="D11" s="90">
        <v>4</v>
      </c>
      <c r="E11" s="87">
        <v>16</v>
      </c>
      <c r="F11" s="87">
        <v>19</v>
      </c>
      <c r="G11" s="87">
        <v>32</v>
      </c>
      <c r="H11" s="91">
        <v>438</v>
      </c>
      <c r="I11" s="87">
        <v>591</v>
      </c>
      <c r="J11" s="90">
        <v>587</v>
      </c>
      <c r="K11" s="87">
        <f t="shared" si="1"/>
        <v>459</v>
      </c>
      <c r="L11" s="87">
        <f t="shared" si="2"/>
        <v>616</v>
      </c>
      <c r="M11" s="87">
        <f t="shared" si="3"/>
        <v>623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100000000000001" customHeight="1" x14ac:dyDescent="0.2">
      <c r="A12" s="56" t="s">
        <v>105</v>
      </c>
      <c r="B12" s="89">
        <v>3</v>
      </c>
      <c r="C12" s="87">
        <v>1</v>
      </c>
      <c r="D12" s="90">
        <v>0</v>
      </c>
      <c r="E12" s="87">
        <v>3</v>
      </c>
      <c r="F12" s="87">
        <v>3</v>
      </c>
      <c r="G12" s="87">
        <v>5</v>
      </c>
      <c r="H12" s="91">
        <v>19</v>
      </c>
      <c r="I12" s="87">
        <v>23</v>
      </c>
      <c r="J12" s="90">
        <v>13</v>
      </c>
      <c r="K12" s="87">
        <f t="shared" si="1"/>
        <v>25</v>
      </c>
      <c r="L12" s="87">
        <f t="shared" si="2"/>
        <v>27</v>
      </c>
      <c r="M12" s="87">
        <f t="shared" si="3"/>
        <v>18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100000000000001" customHeight="1" x14ac:dyDescent="0.2">
      <c r="A13" s="56" t="s">
        <v>136</v>
      </c>
      <c r="B13" s="89">
        <v>2</v>
      </c>
      <c r="C13" s="87">
        <v>2</v>
      </c>
      <c r="D13" s="90">
        <v>3</v>
      </c>
      <c r="E13" s="87">
        <v>5</v>
      </c>
      <c r="F13" s="87">
        <v>5</v>
      </c>
      <c r="G13" s="87">
        <v>7</v>
      </c>
      <c r="H13" s="91">
        <v>83</v>
      </c>
      <c r="I13" s="87">
        <v>74</v>
      </c>
      <c r="J13" s="90">
        <v>41</v>
      </c>
      <c r="K13" s="87">
        <f t="shared" si="1"/>
        <v>90</v>
      </c>
      <c r="L13" s="87">
        <f t="shared" si="2"/>
        <v>81</v>
      </c>
      <c r="M13" s="87">
        <f t="shared" si="3"/>
        <v>51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100000000000001" customHeight="1" thickBot="1" x14ac:dyDescent="0.25">
      <c r="A14" s="13" t="s">
        <v>35</v>
      </c>
      <c r="B14" s="9">
        <f>SUM(B6:B13)</f>
        <v>117</v>
      </c>
      <c r="C14" s="14">
        <f t="shared" ref="C14:M14" si="4">SUM(C6:C13)</f>
        <v>101</v>
      </c>
      <c r="D14" s="92">
        <f t="shared" si="4"/>
        <v>103</v>
      </c>
      <c r="E14" s="14">
        <f t="shared" si="4"/>
        <v>489</v>
      </c>
      <c r="F14" s="14">
        <f t="shared" si="4"/>
        <v>496</v>
      </c>
      <c r="G14" s="14">
        <f t="shared" si="4"/>
        <v>513</v>
      </c>
      <c r="H14" s="9">
        <f t="shared" si="4"/>
        <v>9647</v>
      </c>
      <c r="I14" s="14">
        <f t="shared" si="4"/>
        <v>8917</v>
      </c>
      <c r="J14" s="92">
        <f t="shared" si="4"/>
        <v>9254</v>
      </c>
      <c r="K14" s="14">
        <f t="shared" si="4"/>
        <v>10253</v>
      </c>
      <c r="L14" s="14">
        <f t="shared" si="4"/>
        <v>9514</v>
      </c>
      <c r="M14" s="14">
        <f t="shared" si="4"/>
        <v>9870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3.5" customHeight="1" x14ac:dyDescent="0.2">
      <c r="A15" s="226" t="s">
        <v>221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22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5">
      <c r="A17" s="16" t="s">
        <v>172</v>
      </c>
      <c r="B17" s="2"/>
      <c r="C17" s="2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0.5" customHeight="1" thickBot="1" x14ac:dyDescent="0.25">
      <c r="A18" s="2"/>
      <c r="B18" s="2"/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245" t="str">
        <f>+'1'!A4</f>
        <v>Janeiro-março</v>
      </c>
      <c r="B19" s="240" t="s">
        <v>31</v>
      </c>
      <c r="C19" s="241"/>
      <c r="D19" s="242"/>
      <c r="E19" s="241" t="s">
        <v>18</v>
      </c>
      <c r="F19" s="241"/>
      <c r="G19" s="241"/>
      <c r="H19" s="240" t="s">
        <v>20</v>
      </c>
      <c r="I19" s="241"/>
      <c r="J19" s="242"/>
      <c r="K19" s="241" t="s">
        <v>142</v>
      </c>
      <c r="L19" s="241"/>
      <c r="M19" s="24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245"/>
      <c r="B20" s="254" t="s">
        <v>147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5"/>
      <c r="B21" s="93" t="s">
        <v>192</v>
      </c>
      <c r="C21" s="94" t="s">
        <v>193</v>
      </c>
      <c r="D21" s="94"/>
      <c r="E21" s="93" t="s">
        <v>192</v>
      </c>
      <c r="F21" s="94" t="s">
        <v>193</v>
      </c>
      <c r="G21" s="94"/>
      <c r="H21" s="93" t="s">
        <v>192</v>
      </c>
      <c r="I21" s="94" t="s">
        <v>193</v>
      </c>
      <c r="J21" s="95"/>
      <c r="K21" s="93" t="s">
        <v>192</v>
      </c>
      <c r="L21" s="94" t="s">
        <v>193</v>
      </c>
      <c r="M21" s="9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7.100000000000001" customHeight="1" x14ac:dyDescent="0.2">
      <c r="A22" s="96" t="s">
        <v>103</v>
      </c>
      <c r="B22" s="97">
        <f>(D6/B6)-1</f>
        <v>-0.39130434782608692</v>
      </c>
      <c r="C22" s="98">
        <f>(D6/C6)-1</f>
        <v>-0.36363636363636365</v>
      </c>
      <c r="D22" s="99"/>
      <c r="E22" s="100">
        <f>(G6/E6)-1</f>
        <v>-0.1428571428571429</v>
      </c>
      <c r="F22" s="100">
        <f>(G6/F6)-1</f>
        <v>0.22580645161290325</v>
      </c>
      <c r="G22" s="101"/>
      <c r="H22" s="97">
        <f>(J6/H6)-1</f>
        <v>-9.721175584024111E-2</v>
      </c>
      <c r="I22" s="98">
        <f>(J6/I6)-1</f>
        <v>4.355400696864109E-2</v>
      </c>
      <c r="J22" s="99"/>
      <c r="K22" s="100">
        <f>(M6/K6)-1</f>
        <v>-0.10586648685097777</v>
      </c>
      <c r="L22" s="100">
        <f>(M6/L6)-1</f>
        <v>4.9881235154394243E-2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7.100000000000001" customHeight="1" x14ac:dyDescent="0.2">
      <c r="A23" s="96" t="s">
        <v>134</v>
      </c>
      <c r="B23" s="102">
        <f t="shared" ref="B23:B30" si="5">(D7/B7)-1</f>
        <v>-1.8867924528301883E-2</v>
      </c>
      <c r="C23" s="100">
        <f>(D7/C7)-1</f>
        <v>0.18181818181818188</v>
      </c>
      <c r="D23" s="103"/>
      <c r="E23" s="100">
        <f t="shared" ref="E23:E30" si="6">(G7/E7)-1</f>
        <v>-0.11483253588516751</v>
      </c>
      <c r="F23" s="100">
        <f>(G7/F7)-1</f>
        <v>-8.4158415841584122E-2</v>
      </c>
      <c r="G23" s="101"/>
      <c r="H23" s="102">
        <f t="shared" ref="H23:H30" si="7">(J7/H7)-1</f>
        <v>-6.486676016830295E-2</v>
      </c>
      <c r="I23" s="100">
        <f>(J7/I7)-1</f>
        <v>7.9101760064737903E-2</v>
      </c>
      <c r="J23" s="103"/>
      <c r="K23" s="100">
        <f t="shared" ref="K23:K30" si="8">(M7/K7)-1</f>
        <v>-6.6208514917867944E-2</v>
      </c>
      <c r="L23" s="100">
        <f>(M7/L7)-1</f>
        <v>7.3617267296203437E-2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7.100000000000001" customHeight="1" x14ac:dyDescent="0.2">
      <c r="A24" s="96" t="s">
        <v>135</v>
      </c>
      <c r="B24" s="102">
        <f t="shared" si="5"/>
        <v>0</v>
      </c>
      <c r="C24" s="100">
        <f t="shared" ref="C24:C30" si="9">(D8/C8)-1</f>
        <v>1</v>
      </c>
      <c r="D24" s="103"/>
      <c r="E24" s="100">
        <f t="shared" si="6"/>
        <v>-0.4</v>
      </c>
      <c r="F24" s="100">
        <f t="shared" ref="F24:F30" si="10">(G8/F8)-1</f>
        <v>-0.4</v>
      </c>
      <c r="G24" s="101"/>
      <c r="H24" s="102">
        <f t="shared" si="7"/>
        <v>-0.14634146341463417</v>
      </c>
      <c r="I24" s="100">
        <f t="shared" ref="I24:I30" si="11">(J8/I8)-1</f>
        <v>-8.6956521739130488E-2</v>
      </c>
      <c r="J24" s="103"/>
      <c r="K24" s="100">
        <f t="shared" si="8"/>
        <v>-0.15384615384615385</v>
      </c>
      <c r="L24" s="100">
        <f t="shared" ref="L24:L30" si="12">(M8/L8)-1</f>
        <v>-9.0909090909090939E-2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7.100000000000001" customHeight="1" x14ac:dyDescent="0.2">
      <c r="A25" s="96" t="s">
        <v>130</v>
      </c>
      <c r="B25" s="102">
        <f t="shared" si="5"/>
        <v>0.39999999999999991</v>
      </c>
      <c r="C25" s="100">
        <f t="shared" si="9"/>
        <v>0.75</v>
      </c>
      <c r="D25" s="103"/>
      <c r="E25" s="100">
        <f t="shared" si="6"/>
        <v>-3.8461538461538436E-2</v>
      </c>
      <c r="F25" s="100">
        <f t="shared" si="10"/>
        <v>0</v>
      </c>
      <c r="G25" s="101"/>
      <c r="H25" s="102">
        <f t="shared" si="7"/>
        <v>-0.44718309859154926</v>
      </c>
      <c r="I25" s="100">
        <f t="shared" si="11"/>
        <v>-0.12534818941504178</v>
      </c>
      <c r="J25" s="103"/>
      <c r="K25" s="100">
        <f t="shared" si="8"/>
        <v>-0.42237061769616024</v>
      </c>
      <c r="L25" s="100">
        <f t="shared" si="12"/>
        <v>-0.10824742268041232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7.100000000000001" customHeight="1" x14ac:dyDescent="0.2">
      <c r="A26" s="96" t="s">
        <v>129</v>
      </c>
      <c r="B26" s="102">
        <f t="shared" si="5"/>
        <v>-0.125</v>
      </c>
      <c r="C26" s="100">
        <f t="shared" si="9"/>
        <v>0</v>
      </c>
      <c r="D26" s="103"/>
      <c r="E26" s="100">
        <f t="shared" si="6"/>
        <v>0.54347826086956519</v>
      </c>
      <c r="F26" s="100">
        <f t="shared" si="10"/>
        <v>-1.388888888888884E-2</v>
      </c>
      <c r="G26" s="101"/>
      <c r="H26" s="102">
        <f t="shared" si="7"/>
        <v>0.19999999999999996</v>
      </c>
      <c r="I26" s="100">
        <f t="shared" si="11"/>
        <v>-1.2019230769231282E-3</v>
      </c>
      <c r="J26" s="103"/>
      <c r="K26" s="100">
        <f t="shared" si="8"/>
        <v>0.21585609593604271</v>
      </c>
      <c r="L26" s="100">
        <f t="shared" si="12"/>
        <v>-2.186987424822262E-3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7.100000000000001" customHeight="1" x14ac:dyDescent="0.2">
      <c r="A27" s="96" t="s">
        <v>104</v>
      </c>
      <c r="B27" s="102">
        <f t="shared" si="5"/>
        <v>-0.19999999999999996</v>
      </c>
      <c r="C27" s="100">
        <f t="shared" si="9"/>
        <v>-0.33333333333333337</v>
      </c>
      <c r="D27" s="103"/>
      <c r="E27" s="100">
        <f t="shared" si="6"/>
        <v>1</v>
      </c>
      <c r="F27" s="100">
        <f t="shared" si="10"/>
        <v>0.68421052631578938</v>
      </c>
      <c r="G27" s="101"/>
      <c r="H27" s="102">
        <f t="shared" si="7"/>
        <v>0.34018264840182644</v>
      </c>
      <c r="I27" s="100">
        <f t="shared" si="11"/>
        <v>-6.7681895093062439E-3</v>
      </c>
      <c r="J27" s="103"/>
      <c r="K27" s="100">
        <f t="shared" si="8"/>
        <v>0.35729847494553368</v>
      </c>
      <c r="L27" s="100">
        <f t="shared" si="12"/>
        <v>1.1363636363636465E-2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7.100000000000001" customHeight="1" x14ac:dyDescent="0.2">
      <c r="A28" s="96" t="s">
        <v>105</v>
      </c>
      <c r="B28" s="102">
        <f t="shared" si="5"/>
        <v>-1</v>
      </c>
      <c r="C28" s="100">
        <f>(D12/C12)-1</f>
        <v>-1</v>
      </c>
      <c r="D28" s="103"/>
      <c r="E28" s="100">
        <f t="shared" si="6"/>
        <v>0.66666666666666674</v>
      </c>
      <c r="F28" s="100">
        <f>(G12/F12)-1</f>
        <v>0.66666666666666674</v>
      </c>
      <c r="G28" s="101"/>
      <c r="H28" s="102">
        <f t="shared" si="7"/>
        <v>-0.31578947368421051</v>
      </c>
      <c r="I28" s="100">
        <f>(J12/I12)-1</f>
        <v>-0.43478260869565222</v>
      </c>
      <c r="J28" s="103"/>
      <c r="K28" s="100">
        <f t="shared" si="8"/>
        <v>-0.28000000000000003</v>
      </c>
      <c r="L28" s="100">
        <f>(M12/L12)-1</f>
        <v>-0.33333333333333337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7.100000000000001" customHeight="1" x14ac:dyDescent="0.2">
      <c r="A29" s="56" t="s">
        <v>136</v>
      </c>
      <c r="B29" s="102">
        <f t="shared" si="5"/>
        <v>0.5</v>
      </c>
      <c r="C29" s="100">
        <f t="shared" si="9"/>
        <v>0.5</v>
      </c>
      <c r="D29" s="103"/>
      <c r="E29" s="100">
        <f t="shared" si="6"/>
        <v>0.39999999999999991</v>
      </c>
      <c r="F29" s="100">
        <f t="shared" si="10"/>
        <v>0.39999999999999991</v>
      </c>
      <c r="G29" s="101"/>
      <c r="H29" s="102">
        <f t="shared" si="7"/>
        <v>-0.50602409638554224</v>
      </c>
      <c r="I29" s="100">
        <f t="shared" si="11"/>
        <v>-0.44594594594594594</v>
      </c>
      <c r="J29" s="103"/>
      <c r="K29" s="100">
        <f t="shared" si="8"/>
        <v>-0.43333333333333335</v>
      </c>
      <c r="L29" s="100">
        <f t="shared" si="12"/>
        <v>-0.37037037037037035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7.100000000000001" customHeight="1" thickBot="1" x14ac:dyDescent="0.25">
      <c r="A30" s="13" t="s">
        <v>35</v>
      </c>
      <c r="B30" s="104">
        <f t="shared" si="5"/>
        <v>-0.11965811965811968</v>
      </c>
      <c r="C30" s="105">
        <f t="shared" si="9"/>
        <v>1.980198019801982E-2</v>
      </c>
      <c r="D30" s="106"/>
      <c r="E30" s="107">
        <f t="shared" si="6"/>
        <v>4.9079754601226933E-2</v>
      </c>
      <c r="F30" s="107">
        <f t="shared" si="10"/>
        <v>3.4274193548387011E-2</v>
      </c>
      <c r="G30" s="108"/>
      <c r="H30" s="109">
        <f t="shared" si="7"/>
        <v>-4.0738053280812703E-2</v>
      </c>
      <c r="I30" s="107">
        <f t="shared" si="11"/>
        <v>3.7792979701693374E-2</v>
      </c>
      <c r="J30" s="106"/>
      <c r="K30" s="107">
        <f t="shared" si="8"/>
        <v>-3.7354920511069922E-2</v>
      </c>
      <c r="L30" s="107">
        <f t="shared" si="12"/>
        <v>3.7418541097330227E-2</v>
      </c>
      <c r="M30" s="11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 x14ac:dyDescent="0.2">
      <c r="A31" s="226" t="s">
        <v>221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8" spans="1:27" x14ac:dyDescent="0.2">
      <c r="G38" s="1"/>
    </row>
    <row r="49" spans="9:9" x14ac:dyDescent="0.2">
      <c r="I49" s="1"/>
    </row>
  </sheetData>
  <mergeCells count="11">
    <mergeCell ref="A4:A5"/>
    <mergeCell ref="B4:D4"/>
    <mergeCell ref="E4:G4"/>
    <mergeCell ref="H4:J4"/>
    <mergeCell ref="K4:M4"/>
    <mergeCell ref="A19:A20"/>
    <mergeCell ref="B20:M20"/>
    <mergeCell ref="B19:D19"/>
    <mergeCell ref="E19:G19"/>
    <mergeCell ref="H19:J19"/>
    <mergeCell ref="K19:M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verticalDpi="0" r:id="rId1"/>
  <ignoredErrors>
    <ignoredError sqref="B14:J14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BB81-201F-4795-B442-0FFD469FC0C9}">
  <sheetPr>
    <pageSetUpPr fitToPage="1"/>
  </sheetPr>
  <dimension ref="A2:S42"/>
  <sheetViews>
    <sheetView showGridLines="0" zoomScaleNormal="100" workbookViewId="0"/>
  </sheetViews>
  <sheetFormatPr defaultColWidth="9.140625" defaultRowHeight="12" x14ac:dyDescent="0.2"/>
  <cols>
    <col min="1" max="1" width="26.85546875" style="3" customWidth="1"/>
    <col min="2" max="2" width="68.28515625" style="3" customWidth="1"/>
    <col min="3" max="3" width="10" style="3" customWidth="1"/>
    <col min="4" max="4" width="9.7109375" style="3" customWidth="1"/>
    <col min="5" max="5" width="8.28515625" style="3" customWidth="1"/>
    <col min="6" max="6" width="9.28515625" style="3" customWidth="1"/>
    <col min="7" max="7" width="11.42578125" style="3" customWidth="1"/>
    <col min="8" max="8" width="2.7109375" style="3" customWidth="1"/>
    <col min="9" max="16384" width="9.140625" style="3"/>
  </cols>
  <sheetData>
    <row r="2" spans="1:19" ht="15" x14ac:dyDescent="0.25">
      <c r="A2" s="16" t="s">
        <v>206</v>
      </c>
      <c r="B2" s="17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1:19" ht="33" customHeight="1" x14ac:dyDescent="0.2">
      <c r="A4" s="64" t="s">
        <v>177</v>
      </c>
      <c r="B4" s="65" t="s">
        <v>178</v>
      </c>
      <c r="C4" s="66" t="s">
        <v>183</v>
      </c>
      <c r="D4" s="66" t="s">
        <v>184</v>
      </c>
      <c r="E4" s="66" t="s">
        <v>174</v>
      </c>
    </row>
    <row r="5" spans="1:19" ht="40.9" customHeight="1" thickBot="1" x14ac:dyDescent="0.25">
      <c r="A5" s="67" t="s">
        <v>179</v>
      </c>
      <c r="B5" s="68" t="s">
        <v>180</v>
      </c>
      <c r="C5" s="229">
        <v>42</v>
      </c>
      <c r="D5" s="69">
        <v>42</v>
      </c>
      <c r="E5" s="70">
        <v>0.40776699029126212</v>
      </c>
    </row>
    <row r="6" spans="1:19" ht="19.149999999999999" customHeight="1" x14ac:dyDescent="0.2">
      <c r="A6" s="263" t="s">
        <v>181</v>
      </c>
      <c r="B6" s="71" t="s">
        <v>155</v>
      </c>
      <c r="C6" s="74">
        <v>5</v>
      </c>
      <c r="D6" s="72">
        <v>5</v>
      </c>
      <c r="E6" s="221">
        <v>4.8543689320388349E-2</v>
      </c>
    </row>
    <row r="7" spans="1:19" ht="19.149999999999999" customHeight="1" x14ac:dyDescent="0.2">
      <c r="A7" s="260"/>
      <c r="B7" s="73" t="s">
        <v>156</v>
      </c>
      <c r="C7" s="74">
        <v>5</v>
      </c>
      <c r="D7" s="74">
        <v>5</v>
      </c>
      <c r="E7" s="221">
        <v>4.8543689320388349E-2</v>
      </c>
    </row>
    <row r="8" spans="1:19" ht="19.149999999999999" customHeight="1" x14ac:dyDescent="0.2">
      <c r="A8" s="260"/>
      <c r="B8" s="73" t="s">
        <v>217</v>
      </c>
      <c r="C8" s="74">
        <v>2</v>
      </c>
      <c r="D8" s="74">
        <v>2</v>
      </c>
      <c r="E8" s="221">
        <v>1.9417475728155338E-2</v>
      </c>
    </row>
    <row r="9" spans="1:19" ht="19.149999999999999" customHeight="1" x14ac:dyDescent="0.2">
      <c r="A9" s="260"/>
      <c r="B9" s="73" t="s">
        <v>218</v>
      </c>
      <c r="C9" s="74">
        <v>1</v>
      </c>
      <c r="D9" s="74">
        <v>1</v>
      </c>
      <c r="E9" s="221">
        <v>9.7087378640776691E-3</v>
      </c>
    </row>
    <row r="10" spans="1:19" ht="19.149999999999999" customHeight="1" x14ac:dyDescent="0.2">
      <c r="A10" s="260"/>
      <c r="B10" s="220" t="s">
        <v>219</v>
      </c>
      <c r="C10" s="74">
        <v>1</v>
      </c>
      <c r="D10" s="74">
        <v>1</v>
      </c>
      <c r="E10" s="221">
        <v>9.7087378640776691E-3</v>
      </c>
    </row>
    <row r="11" spans="1:19" ht="19.149999999999999" customHeight="1" x14ac:dyDescent="0.2">
      <c r="A11" s="260"/>
      <c r="B11" s="73" t="s">
        <v>220</v>
      </c>
      <c r="C11" s="74">
        <v>1</v>
      </c>
      <c r="D11" s="74">
        <v>1</v>
      </c>
      <c r="E11" s="221">
        <v>9.7087378640776691E-3</v>
      </c>
    </row>
    <row r="12" spans="1:19" ht="19.149999999999999" customHeight="1" thickBot="1" x14ac:dyDescent="0.25">
      <c r="A12" s="262"/>
      <c r="B12" s="76" t="s">
        <v>176</v>
      </c>
      <c r="C12" s="230" t="s">
        <v>213</v>
      </c>
      <c r="D12" s="77">
        <v>15</v>
      </c>
      <c r="E12" s="70">
        <v>0.14563106796116504</v>
      </c>
    </row>
    <row r="13" spans="1:19" ht="19.149999999999999" customHeight="1" x14ac:dyDescent="0.2">
      <c r="A13" s="260" t="s">
        <v>182</v>
      </c>
      <c r="B13" s="73" t="s">
        <v>207</v>
      </c>
      <c r="C13" s="74">
        <v>3</v>
      </c>
      <c r="D13" s="74">
        <v>3</v>
      </c>
      <c r="E13" s="75">
        <v>2.9126213592233011E-2</v>
      </c>
    </row>
    <row r="14" spans="1:19" ht="19.149999999999999" customHeight="1" x14ac:dyDescent="0.2">
      <c r="A14" s="260"/>
      <c r="B14" s="73" t="s">
        <v>214</v>
      </c>
      <c r="C14" s="74">
        <v>2</v>
      </c>
      <c r="D14" s="74">
        <v>12</v>
      </c>
      <c r="E14" s="75">
        <v>0.11650485436893204</v>
      </c>
    </row>
    <row r="15" spans="1:19" ht="89.25" customHeight="1" x14ac:dyDescent="0.2">
      <c r="A15" s="261"/>
      <c r="B15" s="236" t="s">
        <v>215</v>
      </c>
      <c r="C15" s="231">
        <v>1</v>
      </c>
      <c r="D15" s="74">
        <v>29</v>
      </c>
      <c r="E15" s="232">
        <v>0.28155339805825241</v>
      </c>
    </row>
    <row r="16" spans="1:19" ht="19.149999999999999" customHeight="1" thickBot="1" x14ac:dyDescent="0.25">
      <c r="A16" s="262"/>
      <c r="B16" s="233" t="s">
        <v>176</v>
      </c>
      <c r="C16" s="230" t="s">
        <v>213</v>
      </c>
      <c r="D16" s="78">
        <v>44</v>
      </c>
      <c r="E16" s="222">
        <v>0.42718446601941745</v>
      </c>
    </row>
    <row r="17" spans="1:7" ht="19.149999999999999" customHeight="1" thickBot="1" x14ac:dyDescent="0.25">
      <c r="A17" s="234" t="s">
        <v>216</v>
      </c>
      <c r="C17" s="230">
        <v>1</v>
      </c>
      <c r="D17" s="78">
        <v>2</v>
      </c>
      <c r="E17" s="222">
        <v>1.9417475728155338E-2</v>
      </c>
    </row>
    <row r="18" spans="1:7" ht="12.75" thickBot="1" x14ac:dyDescent="0.25">
      <c r="A18" s="79"/>
      <c r="B18" s="80" t="s">
        <v>175</v>
      </c>
      <c r="C18" s="230" t="s">
        <v>213</v>
      </c>
      <c r="D18" s="235">
        <v>103</v>
      </c>
      <c r="E18" s="223">
        <v>1</v>
      </c>
    </row>
    <row r="31" spans="1:7" x14ac:dyDescent="0.2">
      <c r="G31" s="1"/>
    </row>
    <row r="42" spans="9:9" x14ac:dyDescent="0.2">
      <c r="I42" s="1"/>
    </row>
  </sheetData>
  <mergeCells count="2">
    <mergeCell ref="A13:A16"/>
    <mergeCell ref="A6:A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35B3-5503-4624-A2BD-9B6DB955ACDC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21.7109375" style="3" customWidth="1"/>
    <col min="2" max="4" width="10.28515625" style="3" customWidth="1"/>
    <col min="5" max="5" width="12.42578125" style="3" customWidth="1"/>
    <col min="6" max="6" width="12.140625" style="3" customWidth="1"/>
    <col min="7" max="7" width="10.28515625" style="3" customWidth="1"/>
    <col min="8" max="8" width="13.42578125" style="3" customWidth="1"/>
    <col min="9" max="9" width="12.28515625" style="3" customWidth="1"/>
    <col min="10" max="10" width="10.28515625" style="3" customWidth="1"/>
    <col min="11" max="11" width="2.28515625" style="3" customWidth="1"/>
    <col min="12" max="16384" width="9.140625" style="3"/>
  </cols>
  <sheetData>
    <row r="1" spans="1:27" ht="5.25" customHeight="1" x14ac:dyDescent="0.2"/>
    <row r="2" spans="1:27" ht="18.95" customHeight="1" x14ac:dyDescent="0.25">
      <c r="A2" s="16" t="s">
        <v>194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" customHeight="1" x14ac:dyDescent="0.2">
      <c r="A4" s="18" t="str">
        <f>+'1'!A4</f>
        <v>Janeiro-março</v>
      </c>
      <c r="B4" s="240" t="s">
        <v>106</v>
      </c>
      <c r="C4" s="241"/>
      <c r="D4" s="242"/>
      <c r="E4" s="240" t="s">
        <v>107</v>
      </c>
      <c r="F4" s="241"/>
      <c r="G4" s="242"/>
      <c r="H4" s="241" t="s">
        <v>152</v>
      </c>
      <c r="I4" s="241"/>
      <c r="J4" s="24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10" t="s">
        <v>141</v>
      </c>
      <c r="B5" s="19">
        <v>2023</v>
      </c>
      <c r="C5" s="20">
        <v>2024</v>
      </c>
      <c r="D5" s="57" t="s">
        <v>191</v>
      </c>
      <c r="E5" s="19">
        <v>2023</v>
      </c>
      <c r="F5" s="20">
        <v>2024</v>
      </c>
      <c r="G5" s="57" t="s">
        <v>191</v>
      </c>
      <c r="H5" s="19">
        <v>2023</v>
      </c>
      <c r="I5" s="20">
        <v>2024</v>
      </c>
      <c r="J5" s="57" t="s">
        <v>191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14</v>
      </c>
      <c r="B6" s="41" t="s">
        <v>132</v>
      </c>
      <c r="C6" s="44" t="s">
        <v>132</v>
      </c>
      <c r="D6" s="42" t="s">
        <v>132</v>
      </c>
      <c r="E6" s="41">
        <v>30471242</v>
      </c>
      <c r="F6" s="44">
        <v>59805829.121893242</v>
      </c>
      <c r="G6" s="45">
        <v>0.96269745492793635</v>
      </c>
      <c r="H6" s="44">
        <v>30471242</v>
      </c>
      <c r="I6" s="44">
        <v>59805829.121893242</v>
      </c>
      <c r="J6" s="43">
        <v>0.96269745492793635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22</v>
      </c>
      <c r="B7" s="41">
        <v>551662</v>
      </c>
      <c r="C7" s="44">
        <v>492050</v>
      </c>
      <c r="D7" s="45">
        <v>-0.10805892013588025</v>
      </c>
      <c r="E7" s="41">
        <v>1425093</v>
      </c>
      <c r="F7" s="44">
        <v>1177770</v>
      </c>
      <c r="G7" s="45">
        <v>-0.17354867366550819</v>
      </c>
      <c r="H7" s="44">
        <v>1976755</v>
      </c>
      <c r="I7" s="44">
        <v>1669820</v>
      </c>
      <c r="J7" s="43">
        <v>-0.15527215056999988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28</v>
      </c>
      <c r="B8" s="41">
        <v>203695</v>
      </c>
      <c r="C8" s="44">
        <v>139174</v>
      </c>
      <c r="D8" s="45">
        <v>-0.31675298853678291</v>
      </c>
      <c r="E8" s="41">
        <v>803113</v>
      </c>
      <c r="F8" s="44">
        <v>588078</v>
      </c>
      <c r="G8" s="45">
        <v>-0.26775186057254707</v>
      </c>
      <c r="H8" s="44">
        <v>1006808</v>
      </c>
      <c r="I8" s="44">
        <v>727252</v>
      </c>
      <c r="J8" s="43">
        <v>-0.27766565223955308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187</v>
      </c>
      <c r="B9" s="41" t="s">
        <v>132</v>
      </c>
      <c r="C9" s="44" t="s">
        <v>132</v>
      </c>
      <c r="D9" s="42" t="s">
        <v>132</v>
      </c>
      <c r="E9" s="41" t="s">
        <v>132</v>
      </c>
      <c r="F9" s="44" t="s">
        <v>132</v>
      </c>
      <c r="G9" s="42" t="s">
        <v>132</v>
      </c>
      <c r="H9" s="41" t="s">
        <v>132</v>
      </c>
      <c r="I9" s="44" t="s">
        <v>132</v>
      </c>
      <c r="J9" s="42" t="s">
        <v>132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thickBot="1" x14ac:dyDescent="0.25">
      <c r="A10" s="13" t="s">
        <v>35</v>
      </c>
      <c r="B10" s="9">
        <f>SUM(B6:B9)</f>
        <v>755357</v>
      </c>
      <c r="C10" s="14">
        <f>SUM(C6:C9)</f>
        <v>631224</v>
      </c>
      <c r="D10" s="34">
        <f>(C10/B10)-1</f>
        <v>-0.16433686323155805</v>
      </c>
      <c r="E10" s="9">
        <f>SUM(E6:E9)</f>
        <v>32699448</v>
      </c>
      <c r="F10" s="14">
        <f>SUM(F6:F9)</f>
        <v>61571677.121893242</v>
      </c>
      <c r="G10" s="34">
        <f>(F10/E10)-1</f>
        <v>0.88295769157611592</v>
      </c>
      <c r="H10" s="14">
        <f>SUM(H6:H9)</f>
        <v>33454805</v>
      </c>
      <c r="I10" s="14">
        <f>SUM(I6:I9)</f>
        <v>62202901.121893242</v>
      </c>
      <c r="J10" s="28">
        <f>(I10/H10)-1</f>
        <v>0.85931142393127802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224" t="s">
        <v>208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3">
    <mergeCell ref="B4:D4"/>
    <mergeCell ref="E4:G4"/>
    <mergeCell ref="H4:J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verticalDpi="0" r:id="rId1"/>
  <ignoredErrors>
    <ignoredError sqref="D10 G10" formula="1"/>
    <ignoredError sqref="E10:F10 H10:I10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0447-2CC7-419C-8226-7B647E7CA80B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21.7109375" style="3" customWidth="1"/>
    <col min="2" max="2" width="12.7109375" style="3" customWidth="1"/>
    <col min="3" max="3" width="13.7109375" style="3" customWidth="1"/>
    <col min="4" max="10" width="10.7109375" style="3" customWidth="1"/>
    <col min="11" max="11" width="2.28515625" style="3" customWidth="1"/>
    <col min="12" max="16384" width="9.140625" style="3"/>
  </cols>
  <sheetData>
    <row r="1" spans="1:27" ht="6.75" customHeight="1" x14ac:dyDescent="0.2"/>
    <row r="2" spans="1:27" ht="18.95" customHeight="1" x14ac:dyDescent="0.25">
      <c r="A2" s="16" t="s">
        <v>195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" customHeight="1" x14ac:dyDescent="0.2">
      <c r="A4" s="18" t="str">
        <f>+'1'!A4</f>
        <v>Janeiro-março</v>
      </c>
      <c r="B4" s="240" t="s">
        <v>133</v>
      </c>
      <c r="C4" s="241"/>
      <c r="D4" s="242"/>
      <c r="E4" s="240" t="s">
        <v>108</v>
      </c>
      <c r="F4" s="241"/>
      <c r="G4" s="242"/>
      <c r="H4" s="241" t="s">
        <v>109</v>
      </c>
      <c r="I4" s="241"/>
      <c r="J4" s="24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10" t="s">
        <v>141</v>
      </c>
      <c r="B5" s="19">
        <v>2023</v>
      </c>
      <c r="C5" s="20">
        <v>2024</v>
      </c>
      <c r="D5" s="57" t="s">
        <v>191</v>
      </c>
      <c r="E5" s="19">
        <v>2023</v>
      </c>
      <c r="F5" s="20">
        <v>2024</v>
      </c>
      <c r="G5" s="57" t="s">
        <v>191</v>
      </c>
      <c r="H5" s="19">
        <v>2023</v>
      </c>
      <c r="I5" s="20">
        <v>2024</v>
      </c>
      <c r="J5" s="57" t="s">
        <v>191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14</v>
      </c>
      <c r="B6" s="38">
        <v>30471242</v>
      </c>
      <c r="C6" s="39">
        <v>59805829.121893242</v>
      </c>
      <c r="D6" s="40">
        <v>0.96269745492793635</v>
      </c>
      <c r="E6" s="44">
        <v>91601</v>
      </c>
      <c r="F6" s="39">
        <v>128986</v>
      </c>
      <c r="G6" s="40">
        <v>0.40812873221908053</v>
      </c>
      <c r="H6" s="58">
        <v>3.0061459260505366E-3</v>
      </c>
      <c r="I6" s="58">
        <v>2.1567462886787707E-3</v>
      </c>
      <c r="J6" s="43">
        <v>-0.2825543597238821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22</v>
      </c>
      <c r="B7" s="41">
        <v>1976755</v>
      </c>
      <c r="C7" s="44">
        <v>1669820</v>
      </c>
      <c r="D7" s="45">
        <v>-0.15527215056999988</v>
      </c>
      <c r="E7" s="44">
        <v>70598</v>
      </c>
      <c r="F7" s="44">
        <v>46537</v>
      </c>
      <c r="G7" s="45">
        <v>-0.34081702031219019</v>
      </c>
      <c r="H7" s="58">
        <v>3.5714086975877135E-2</v>
      </c>
      <c r="I7" s="58">
        <v>2.7869470960941899E-2</v>
      </c>
      <c r="J7" s="43">
        <v>-0.21965047070176635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28</v>
      </c>
      <c r="B8" s="41">
        <v>1006808</v>
      </c>
      <c r="C8" s="44">
        <v>727252</v>
      </c>
      <c r="D8" s="45">
        <v>-0.27766565223955308</v>
      </c>
      <c r="E8" s="44">
        <v>67160</v>
      </c>
      <c r="F8" s="44">
        <v>38263</v>
      </c>
      <c r="G8" s="45">
        <v>-0.43027099463966645</v>
      </c>
      <c r="H8" s="58">
        <v>6.6705866461132607E-2</v>
      </c>
      <c r="I8" s="58">
        <v>5.2613124474047514E-2</v>
      </c>
      <c r="J8" s="43">
        <v>-0.21126690551717042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187</v>
      </c>
      <c r="B9" s="41" t="s">
        <v>132</v>
      </c>
      <c r="C9" s="44" t="s">
        <v>132</v>
      </c>
      <c r="D9" s="45" t="s">
        <v>132</v>
      </c>
      <c r="E9" s="44" t="s">
        <v>132</v>
      </c>
      <c r="F9" s="44" t="s">
        <v>132</v>
      </c>
      <c r="G9" s="45" t="s">
        <v>132</v>
      </c>
      <c r="H9" s="58" t="s">
        <v>132</v>
      </c>
      <c r="I9" s="58" t="s">
        <v>132</v>
      </c>
      <c r="J9" s="43" t="s">
        <v>132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thickBot="1" x14ac:dyDescent="0.25">
      <c r="A10" s="13" t="s">
        <v>186</v>
      </c>
      <c r="B10" s="9">
        <f>SUM(B6:B9)</f>
        <v>33454805</v>
      </c>
      <c r="C10" s="14">
        <f>SUM(C6:C9)</f>
        <v>62202901.121893242</v>
      </c>
      <c r="D10" s="34">
        <f>(C10/B10)-1</f>
        <v>0.85931142393127802</v>
      </c>
      <c r="E10" s="14">
        <f>SUM(E6:E9)</f>
        <v>229359</v>
      </c>
      <c r="F10" s="14">
        <f>SUM(F6:F9)</f>
        <v>213786</v>
      </c>
      <c r="G10" s="34">
        <f>(F10/E10)-1</f>
        <v>-6.7897924214877059E-2</v>
      </c>
      <c r="H10" s="59">
        <f>E10/B10</f>
        <v>6.8557864856782155E-3</v>
      </c>
      <c r="I10" s="59">
        <f>F10/C10</f>
        <v>3.4369136510379711E-3</v>
      </c>
      <c r="J10" s="35">
        <f>(I10/H10)-1</f>
        <v>-0.49868426354617268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224" t="s">
        <v>208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5"/>
      <c r="B12" s="60"/>
      <c r="C12" s="60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3">
    <mergeCell ref="B4:D4"/>
    <mergeCell ref="E4:G4"/>
    <mergeCell ref="H4:J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verticalDpi="0" r:id="rId1"/>
  <ignoredErrors>
    <ignoredError sqref="B10:C10 E10:F10" formulaRange="1"/>
    <ignoredError sqref="D1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73D4-F9C0-4EEB-9330-CDCD6627411D}">
  <dimension ref="A1:IN37"/>
  <sheetViews>
    <sheetView showGridLines="0" zoomScale="80" zoomScaleNormal="80" workbookViewId="0"/>
  </sheetViews>
  <sheetFormatPr defaultColWidth="9.140625" defaultRowHeight="15" customHeight="1" x14ac:dyDescent="0.25"/>
  <cols>
    <col min="1" max="1" width="7.85546875" style="196" customWidth="1"/>
    <col min="2" max="2" width="16" style="205" customWidth="1"/>
    <col min="3" max="3" width="54.7109375" style="196" customWidth="1"/>
    <col min="4" max="4" width="3.140625" style="196" customWidth="1"/>
    <col min="5" max="5" width="5.42578125" style="206" customWidth="1"/>
    <col min="6" max="7" width="9.140625" style="206"/>
    <col min="8" max="16384" width="9.140625" style="196"/>
  </cols>
  <sheetData>
    <row r="1" spans="1:248" ht="18.95" customHeight="1" x14ac:dyDescent="0.25"/>
    <row r="2" spans="1:248" ht="18.95" customHeight="1" x14ac:dyDescent="0.25">
      <c r="A2" s="237" t="s">
        <v>5</v>
      </c>
      <c r="B2" s="237"/>
      <c r="C2" s="237"/>
      <c r="D2" s="197"/>
      <c r="E2" s="207"/>
      <c r="F2" s="207"/>
      <c r="G2" s="20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A2" s="197"/>
      <c r="FB2" s="197"/>
      <c r="FC2" s="197"/>
      <c r="FD2" s="197"/>
      <c r="FE2" s="197"/>
      <c r="FF2" s="197"/>
      <c r="FG2" s="197"/>
      <c r="FH2" s="197"/>
      <c r="FI2" s="197"/>
      <c r="FJ2" s="197"/>
      <c r="FK2" s="197"/>
      <c r="FL2" s="197"/>
      <c r="FM2" s="197"/>
      <c r="FN2" s="197"/>
      <c r="FO2" s="197"/>
      <c r="FP2" s="197"/>
      <c r="FQ2" s="197"/>
      <c r="FR2" s="197"/>
      <c r="FS2" s="197"/>
      <c r="FT2" s="197"/>
      <c r="FU2" s="197"/>
      <c r="FV2" s="197"/>
      <c r="FW2" s="197"/>
      <c r="FX2" s="197"/>
      <c r="FY2" s="197"/>
      <c r="FZ2" s="197"/>
      <c r="GA2" s="197"/>
      <c r="GB2" s="197"/>
      <c r="GC2" s="197"/>
      <c r="GD2" s="197"/>
      <c r="GE2" s="197"/>
      <c r="GF2" s="197"/>
      <c r="GG2" s="197"/>
      <c r="GH2" s="197"/>
      <c r="GI2" s="197"/>
      <c r="GJ2" s="197"/>
      <c r="GK2" s="197"/>
      <c r="GL2" s="197"/>
      <c r="GM2" s="197"/>
      <c r="GN2" s="197"/>
      <c r="GO2" s="197"/>
      <c r="GP2" s="197"/>
      <c r="GQ2" s="197"/>
      <c r="GR2" s="197"/>
      <c r="GS2" s="197"/>
      <c r="GT2" s="197"/>
      <c r="GU2" s="197"/>
      <c r="GV2" s="197"/>
      <c r="GW2" s="197"/>
      <c r="GX2" s="197"/>
      <c r="GY2" s="197"/>
      <c r="GZ2" s="197"/>
      <c r="HA2" s="197"/>
      <c r="HB2" s="197"/>
      <c r="HC2" s="197"/>
      <c r="HD2" s="197"/>
      <c r="HE2" s="197"/>
      <c r="HF2" s="197"/>
      <c r="HG2" s="197"/>
      <c r="HH2" s="197"/>
      <c r="HI2" s="197"/>
      <c r="HJ2" s="197"/>
      <c r="HK2" s="197"/>
      <c r="HL2" s="197"/>
      <c r="HM2" s="197"/>
      <c r="HN2" s="197"/>
      <c r="HO2" s="197"/>
      <c r="HP2" s="197"/>
      <c r="HQ2" s="197"/>
      <c r="HR2" s="197"/>
      <c r="HS2" s="197"/>
      <c r="HT2" s="197"/>
      <c r="HU2" s="197"/>
      <c r="HV2" s="197"/>
      <c r="HW2" s="197"/>
      <c r="HX2" s="197"/>
      <c r="HY2" s="197"/>
      <c r="HZ2" s="197"/>
      <c r="IA2" s="197"/>
      <c r="IB2" s="197"/>
      <c r="IC2" s="197"/>
      <c r="ID2" s="197"/>
      <c r="IE2" s="197"/>
      <c r="IF2" s="197"/>
      <c r="IG2" s="197"/>
      <c r="IH2" s="197"/>
      <c r="II2" s="197"/>
      <c r="IJ2" s="197"/>
      <c r="IK2" s="197"/>
      <c r="IL2" s="197"/>
      <c r="IM2" s="197"/>
      <c r="IN2" s="197"/>
    </row>
    <row r="3" spans="1:248" ht="6" customHeight="1" x14ac:dyDescent="0.25">
      <c r="B3" s="200"/>
      <c r="C3" s="197"/>
      <c r="D3" s="197"/>
      <c r="E3" s="207"/>
      <c r="F3" s="207"/>
      <c r="G3" s="20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</row>
    <row r="4" spans="1:248" ht="18.95" customHeight="1" x14ac:dyDescent="0.25">
      <c r="B4" s="208" t="s">
        <v>6</v>
      </c>
      <c r="C4" s="209" t="s">
        <v>7</v>
      </c>
    </row>
    <row r="5" spans="1:248" ht="18.95" customHeight="1" x14ac:dyDescent="0.25">
      <c r="B5" s="208" t="s">
        <v>8</v>
      </c>
      <c r="C5" s="209" t="s">
        <v>9</v>
      </c>
    </row>
    <row r="6" spans="1:248" ht="18.95" customHeight="1" x14ac:dyDescent="0.25">
      <c r="B6" s="208" t="s">
        <v>10</v>
      </c>
      <c r="C6" s="209" t="s">
        <v>11</v>
      </c>
    </row>
    <row r="7" spans="1:248" ht="18.95" customHeight="1" x14ac:dyDescent="0.25">
      <c r="B7" s="208" t="s">
        <v>12</v>
      </c>
      <c r="C7" s="209" t="s">
        <v>13</v>
      </c>
    </row>
    <row r="8" spans="1:248" ht="18.95" customHeight="1" x14ac:dyDescent="0.25">
      <c r="B8" s="208" t="s">
        <v>71</v>
      </c>
      <c r="C8" s="209" t="s">
        <v>72</v>
      </c>
    </row>
    <row r="9" spans="1:248" ht="18.95" customHeight="1" x14ac:dyDescent="0.25">
      <c r="B9" s="210" t="s">
        <v>14</v>
      </c>
      <c r="C9" s="211" t="s">
        <v>15</v>
      </c>
    </row>
    <row r="10" spans="1:248" ht="18.95" customHeight="1" x14ac:dyDescent="0.25">
      <c r="B10" s="210" t="s">
        <v>16</v>
      </c>
      <c r="C10" s="211" t="s">
        <v>17</v>
      </c>
      <c r="E10" s="212"/>
      <c r="F10" s="212"/>
    </row>
    <row r="11" spans="1:248" ht="18.95" customHeight="1" x14ac:dyDescent="0.25">
      <c r="B11" s="210" t="s">
        <v>73</v>
      </c>
      <c r="C11" s="211" t="s">
        <v>78</v>
      </c>
      <c r="E11" s="212"/>
      <c r="F11" s="212"/>
    </row>
    <row r="12" spans="1:248" ht="18.95" customHeight="1" x14ac:dyDescent="0.25">
      <c r="B12" s="210" t="s">
        <v>74</v>
      </c>
      <c r="C12" s="211" t="s">
        <v>75</v>
      </c>
      <c r="E12" s="212"/>
      <c r="F12" s="212"/>
    </row>
    <row r="13" spans="1:248" ht="18.95" customHeight="1" x14ac:dyDescent="0.25">
      <c r="B13" s="210" t="s">
        <v>76</v>
      </c>
      <c r="C13" s="211" t="s">
        <v>77</v>
      </c>
      <c r="E13" s="212"/>
      <c r="F13" s="212"/>
    </row>
    <row r="14" spans="1:248" ht="18.95" customHeight="1" x14ac:dyDescent="0.25">
      <c r="B14" s="210" t="s">
        <v>18</v>
      </c>
      <c r="C14" s="211" t="s">
        <v>19</v>
      </c>
      <c r="E14" s="212"/>
      <c r="F14" s="212"/>
    </row>
    <row r="15" spans="1:248" ht="18.95" customHeight="1" x14ac:dyDescent="0.25">
      <c r="B15" s="210" t="s">
        <v>20</v>
      </c>
      <c r="C15" s="211" t="s">
        <v>21</v>
      </c>
      <c r="E15" s="212"/>
      <c r="F15" s="212"/>
    </row>
    <row r="16" spans="1:248" ht="18.95" customHeight="1" x14ac:dyDescent="0.25">
      <c r="B16" s="213" t="s">
        <v>22</v>
      </c>
      <c r="C16" s="211" t="s">
        <v>23</v>
      </c>
      <c r="E16" s="212"/>
      <c r="F16" s="212"/>
    </row>
    <row r="17" spans="1:6" ht="18.95" customHeight="1" x14ac:dyDescent="0.25">
      <c r="B17" s="213" t="s">
        <v>79</v>
      </c>
      <c r="C17" s="211" t="s">
        <v>80</v>
      </c>
      <c r="E17" s="212"/>
      <c r="F17" s="212"/>
    </row>
    <row r="18" spans="1:6" ht="18.95" customHeight="1" x14ac:dyDescent="0.25">
      <c r="B18" s="213" t="s">
        <v>24</v>
      </c>
      <c r="C18" s="211" t="s">
        <v>25</v>
      </c>
      <c r="E18" s="212"/>
      <c r="F18" s="212"/>
    </row>
    <row r="19" spans="1:6" ht="18.95" customHeight="1" x14ac:dyDescent="0.25">
      <c r="B19" s="213" t="s">
        <v>81</v>
      </c>
      <c r="C19" s="211" t="s">
        <v>82</v>
      </c>
      <c r="E19" s="212"/>
      <c r="F19" s="212"/>
    </row>
    <row r="20" spans="1:6" ht="18.95" customHeight="1" x14ac:dyDescent="0.25">
      <c r="B20" s="210" t="s">
        <v>26</v>
      </c>
      <c r="C20" s="211" t="s">
        <v>27</v>
      </c>
      <c r="E20" s="212"/>
      <c r="F20" s="212"/>
    </row>
    <row r="21" spans="1:6" ht="18.95" customHeight="1" x14ac:dyDescent="0.25">
      <c r="B21" s="210" t="s">
        <v>28</v>
      </c>
      <c r="C21" s="211" t="s">
        <v>29</v>
      </c>
      <c r="E21" s="212"/>
      <c r="F21" s="212"/>
    </row>
    <row r="22" spans="1:6" ht="18.95" customHeight="1" x14ac:dyDescent="0.25">
      <c r="A22" s="205"/>
      <c r="B22" s="210" t="s">
        <v>38</v>
      </c>
      <c r="C22" s="211" t="s">
        <v>39</v>
      </c>
      <c r="E22" s="212"/>
      <c r="F22" s="212"/>
    </row>
    <row r="23" spans="1:6" ht="18.95" customHeight="1" x14ac:dyDescent="0.25">
      <c r="A23" s="205"/>
      <c r="B23" s="213" t="s">
        <v>30</v>
      </c>
      <c r="C23" s="211" t="s">
        <v>128</v>
      </c>
      <c r="E23" s="212"/>
      <c r="F23" s="212"/>
    </row>
    <row r="24" spans="1:6" ht="18.95" customHeight="1" x14ac:dyDescent="0.25">
      <c r="A24" s="205"/>
      <c r="B24" s="213" t="s">
        <v>31</v>
      </c>
      <c r="C24" s="211" t="s">
        <v>151</v>
      </c>
      <c r="E24" s="212"/>
      <c r="F24" s="212"/>
    </row>
    <row r="25" spans="1:6" ht="18.95" customHeight="1" x14ac:dyDescent="0.25">
      <c r="A25" s="205"/>
      <c r="B25" s="214" t="s">
        <v>32</v>
      </c>
      <c r="C25" s="215" t="s">
        <v>33</v>
      </c>
      <c r="E25" s="212"/>
      <c r="F25" s="212"/>
    </row>
    <row r="26" spans="1:6" ht="18.95" customHeight="1" x14ac:dyDescent="0.25">
      <c r="A26" s="205"/>
      <c r="E26" s="212"/>
      <c r="F26" s="212"/>
    </row>
    <row r="27" spans="1:6" ht="18.95" customHeight="1" x14ac:dyDescent="0.25"/>
    <row r="28" spans="1:6" ht="18.95" customHeight="1" x14ac:dyDescent="0.25"/>
    <row r="29" spans="1:6" ht="18.95" customHeight="1" x14ac:dyDescent="0.25"/>
    <row r="30" spans="1:6" ht="18.95" customHeight="1" x14ac:dyDescent="0.25"/>
    <row r="31" spans="1:6" ht="18.95" customHeight="1" x14ac:dyDescent="0.25"/>
    <row r="32" spans="1:6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</sheetData>
  <mergeCells count="1">
    <mergeCell ref="A2:C2"/>
  </mergeCells>
  <pageMargins left="0.78740157480314965" right="0.78740157480314965" top="0.78740157480314965" bottom="0.78740157480314965" header="0" footer="0"/>
  <pageSetup paperSize="9" fitToHeight="2" orientation="portrait" horizontalDpi="300" verticalDpi="300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CD07-DDB2-478F-BE5B-76039A2A74DC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32.28515625" style="3" customWidth="1"/>
    <col min="2" max="4" width="12.7109375" style="3" customWidth="1"/>
    <col min="5" max="5" width="5.5703125" style="3" customWidth="1"/>
    <col min="6" max="16384" width="9.140625" style="3"/>
  </cols>
  <sheetData>
    <row r="1" spans="1:27" ht="5.25" customHeight="1" x14ac:dyDescent="0.2"/>
    <row r="2" spans="1:27" ht="18.95" customHeight="1" x14ac:dyDescent="0.25">
      <c r="A2" s="16" t="s">
        <v>196</v>
      </c>
      <c r="B2" s="17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18" t="str">
        <f>+'1'!A4</f>
        <v>Janeiro-março</v>
      </c>
      <c r="B4" s="240" t="s">
        <v>110</v>
      </c>
      <c r="C4" s="241"/>
      <c r="D4" s="24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10" t="s">
        <v>111</v>
      </c>
      <c r="B5" s="19">
        <v>2023</v>
      </c>
      <c r="C5" s="20">
        <v>2024</v>
      </c>
      <c r="D5" s="21" t="s">
        <v>191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112</v>
      </c>
      <c r="B6" s="41">
        <v>138433</v>
      </c>
      <c r="C6" s="44">
        <v>155191</v>
      </c>
      <c r="D6" s="43">
        <v>0.12105495077040884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113</v>
      </c>
      <c r="B7" s="41">
        <v>9068</v>
      </c>
      <c r="C7" s="44">
        <v>6000</v>
      </c>
      <c r="D7" s="43">
        <v>-0.3383325981473313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114</v>
      </c>
      <c r="B8" s="41">
        <v>5806</v>
      </c>
      <c r="C8" s="44">
        <v>4079</v>
      </c>
      <c r="D8" s="43">
        <v>-0.29745091284877712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115</v>
      </c>
      <c r="B9" s="41">
        <v>16956</v>
      </c>
      <c r="C9" s="44">
        <v>12725</v>
      </c>
      <c r="D9" s="43">
        <v>-0.24952819061099318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116</v>
      </c>
      <c r="B10" s="41">
        <v>6513</v>
      </c>
      <c r="C10" s="44">
        <v>3386</v>
      </c>
      <c r="D10" s="43">
        <v>-0.48011668969752808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153</v>
      </c>
      <c r="B11" s="41">
        <v>6333</v>
      </c>
      <c r="C11" s="44">
        <v>2591</v>
      </c>
      <c r="D11" s="43">
        <v>-0.59087320385283437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117</v>
      </c>
      <c r="B12" s="41">
        <v>721</v>
      </c>
      <c r="C12" s="44">
        <v>411</v>
      </c>
      <c r="D12" s="43">
        <v>-0.4299583911234397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56" t="s">
        <v>118</v>
      </c>
      <c r="B13" s="41">
        <v>45529</v>
      </c>
      <c r="C13" s="44">
        <v>29403</v>
      </c>
      <c r="D13" s="43">
        <v>-0.3541918337762745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thickBot="1" x14ac:dyDescent="0.25">
      <c r="A14" s="13" t="s">
        <v>35</v>
      </c>
      <c r="B14" s="9">
        <f>SUM(B6:B13)</f>
        <v>229359</v>
      </c>
      <c r="C14" s="14">
        <f>SUM(C6:C13)</f>
        <v>213786</v>
      </c>
      <c r="D14" s="28">
        <f t="shared" ref="D14" si="0">(C14/B14)-1</f>
        <v>-6.7897924214877059E-2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1">
    <mergeCell ref="B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B14:C14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E5768-495B-49DF-B272-9694375537C8}">
  <dimension ref="A1:AA48"/>
  <sheetViews>
    <sheetView showGridLines="0" zoomScale="106" zoomScaleNormal="106" workbookViewId="0"/>
  </sheetViews>
  <sheetFormatPr defaultColWidth="9.140625" defaultRowHeight="12" x14ac:dyDescent="0.2"/>
  <cols>
    <col min="1" max="1" width="21.7109375" style="3" customWidth="1"/>
    <col min="2" max="8" width="12.7109375" style="3" customWidth="1"/>
    <col min="9" max="16384" width="9.140625" style="3"/>
  </cols>
  <sheetData>
    <row r="1" spans="1:27" ht="6.75" customHeight="1" x14ac:dyDescent="0.2"/>
    <row r="2" spans="1:27" ht="18.95" customHeight="1" x14ac:dyDescent="0.25">
      <c r="A2" s="16" t="s">
        <v>197</v>
      </c>
      <c r="B2" s="17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18" t="str">
        <f>+'1'!A4</f>
        <v>Janeiro-março</v>
      </c>
      <c r="B4" s="240" t="s">
        <v>119</v>
      </c>
      <c r="C4" s="241"/>
      <c r="D4" s="242"/>
      <c r="E4" s="240" t="s">
        <v>108</v>
      </c>
      <c r="F4" s="241"/>
      <c r="G4" s="241"/>
      <c r="H4" s="24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4" customHeight="1" x14ac:dyDescent="0.2">
      <c r="A5" s="261" t="s">
        <v>141</v>
      </c>
      <c r="B5" s="256">
        <v>2023</v>
      </c>
      <c r="C5" s="257">
        <v>2024</v>
      </c>
      <c r="D5" s="279" t="s">
        <v>191</v>
      </c>
      <c r="E5" s="19">
        <v>2023</v>
      </c>
      <c r="F5" s="37">
        <v>2024</v>
      </c>
      <c r="G5" s="281" t="s">
        <v>191</v>
      </c>
      <c r="H5" s="28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1.5" customHeight="1" x14ac:dyDescent="0.2">
      <c r="A6" s="261"/>
      <c r="B6" s="277"/>
      <c r="C6" s="278"/>
      <c r="D6" s="280"/>
      <c r="E6" s="254" t="s">
        <v>148</v>
      </c>
      <c r="F6" s="282"/>
      <c r="G6" s="228" t="s">
        <v>149</v>
      </c>
      <c r="H6" s="228" t="s">
        <v>150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274" t="s">
        <v>14</v>
      </c>
      <c r="B7" s="276">
        <v>30471242</v>
      </c>
      <c r="C7" s="264">
        <v>59805829.121893242</v>
      </c>
      <c r="D7" s="266">
        <f>(C7/B7)-1</f>
        <v>0.96269745492793635</v>
      </c>
      <c r="E7" s="41">
        <v>91601</v>
      </c>
      <c r="F7" s="42">
        <v>128986</v>
      </c>
      <c r="G7" s="43">
        <f>(F7/E7)-1</f>
        <v>0.40812873221908053</v>
      </c>
      <c r="H7" s="4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274"/>
      <c r="B8" s="275"/>
      <c r="C8" s="265"/>
      <c r="D8" s="267"/>
      <c r="E8" s="46">
        <v>3.0061459260505366E-3</v>
      </c>
      <c r="F8" s="47">
        <v>2.1567462886787707E-3</v>
      </c>
      <c r="G8" s="43"/>
      <c r="H8" s="43">
        <f>(F8-E8)/E8</f>
        <v>-0.28255435972388204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274" t="s">
        <v>22</v>
      </c>
      <c r="B9" s="275">
        <v>1425093</v>
      </c>
      <c r="C9" s="265">
        <v>1177770</v>
      </c>
      <c r="D9" s="267">
        <f t="shared" ref="D9" si="0">(C9/B9)-1</f>
        <v>-0.17354867366550819</v>
      </c>
      <c r="E9" s="41">
        <v>30991</v>
      </c>
      <c r="F9" s="42">
        <v>18977</v>
      </c>
      <c r="G9" s="43">
        <f t="shared" ref="G9:G11" si="1">(F9/E9)-1</f>
        <v>-0.38766093381949596</v>
      </c>
      <c r="H9" s="4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274"/>
      <c r="B10" s="275"/>
      <c r="C10" s="265"/>
      <c r="D10" s="267"/>
      <c r="E10" s="46">
        <v>2.1746650920325902E-2</v>
      </c>
      <c r="F10" s="47">
        <v>1.6112653574127375E-2</v>
      </c>
      <c r="G10" s="43"/>
      <c r="H10" s="43">
        <f t="shared" ref="H10:H12" si="2">(F10-E10)/E10</f>
        <v>-0.25907425317305338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274" t="s">
        <v>28</v>
      </c>
      <c r="B11" s="275">
        <v>803113</v>
      </c>
      <c r="C11" s="265">
        <v>588078</v>
      </c>
      <c r="D11" s="267">
        <f t="shared" ref="D11" si="3">(C11/B11)-1</f>
        <v>-0.26775186057254707</v>
      </c>
      <c r="E11" s="41">
        <v>15841</v>
      </c>
      <c r="F11" s="42">
        <v>7228</v>
      </c>
      <c r="G11" s="43">
        <f t="shared" si="1"/>
        <v>-0.54371567451549774</v>
      </c>
      <c r="H11" s="4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274"/>
      <c r="B12" s="275"/>
      <c r="C12" s="265"/>
      <c r="D12" s="267"/>
      <c r="E12" s="46">
        <v>1.9724497050850876E-2</v>
      </c>
      <c r="F12" s="47">
        <v>1.2290886583072314E-2</v>
      </c>
      <c r="G12" s="43"/>
      <c r="H12" s="43">
        <f t="shared" si="2"/>
        <v>-0.37687199063247551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274" t="s">
        <v>185</v>
      </c>
      <c r="B13" s="275" t="s">
        <v>132</v>
      </c>
      <c r="C13" s="265" t="s">
        <v>132</v>
      </c>
      <c r="D13" s="267" t="s">
        <v>132</v>
      </c>
      <c r="E13" s="41" t="s">
        <v>132</v>
      </c>
      <c r="F13" s="42" t="s">
        <v>132</v>
      </c>
      <c r="G13" s="43" t="s">
        <v>132</v>
      </c>
      <c r="H13" s="4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274"/>
      <c r="B14" s="275"/>
      <c r="C14" s="265"/>
      <c r="D14" s="267"/>
      <c r="E14" s="46" t="s">
        <v>132</v>
      </c>
      <c r="F14" s="47" t="s">
        <v>132</v>
      </c>
      <c r="G14" s="43"/>
      <c r="H14" s="48" t="s">
        <v>132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49"/>
      <c r="B15" s="268">
        <f>SUM(B7:B14)</f>
        <v>32699448</v>
      </c>
      <c r="C15" s="270">
        <f>SUM(C7:C14)</f>
        <v>61571677.121893242</v>
      </c>
      <c r="D15" s="272">
        <f>(C15/B15)-1</f>
        <v>0.88295769157611592</v>
      </c>
      <c r="E15" s="50">
        <v>138433</v>
      </c>
      <c r="F15" s="50">
        <v>155191</v>
      </c>
      <c r="G15" s="51">
        <f>(F15/E15)-1</f>
        <v>0.12105495077040884</v>
      </c>
      <c r="H15" s="5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thickBot="1" x14ac:dyDescent="0.25">
      <c r="A16" s="13" t="s">
        <v>186</v>
      </c>
      <c r="B16" s="269"/>
      <c r="C16" s="271"/>
      <c r="D16" s="273"/>
      <c r="E16" s="53">
        <v>4.2334965409813645E-3</v>
      </c>
      <c r="F16" s="54">
        <v>2.5204933055951828E-3</v>
      </c>
      <c r="G16" s="28"/>
      <c r="H16" s="28">
        <f>(F16-E16)/E16</f>
        <v>-0.40463083382822168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224" t="s">
        <v>208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5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.9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.95" customHeight="1" x14ac:dyDescent="0.2"/>
    <row r="37" spans="1:27" x14ac:dyDescent="0.2">
      <c r="G37" s="1"/>
    </row>
    <row r="48" spans="1:27" x14ac:dyDescent="0.2">
      <c r="I48" s="1"/>
    </row>
  </sheetData>
  <mergeCells count="27">
    <mergeCell ref="A5:A6"/>
    <mergeCell ref="B5:B6"/>
    <mergeCell ref="C5:C6"/>
    <mergeCell ref="D5:D6"/>
    <mergeCell ref="G5:H5"/>
    <mergeCell ref="E6:F6"/>
    <mergeCell ref="B4:D4"/>
    <mergeCell ref="E4:H4"/>
    <mergeCell ref="A13:A14"/>
    <mergeCell ref="B13:B14"/>
    <mergeCell ref="C13:C14"/>
    <mergeCell ref="D13:D14"/>
    <mergeCell ref="A11:A12"/>
    <mergeCell ref="B11:B12"/>
    <mergeCell ref="C11:C12"/>
    <mergeCell ref="D11:D12"/>
    <mergeCell ref="A9:A10"/>
    <mergeCell ref="B9:B10"/>
    <mergeCell ref="C9:C10"/>
    <mergeCell ref="D9:D10"/>
    <mergeCell ref="A7:A8"/>
    <mergeCell ref="B7:B8"/>
    <mergeCell ref="C7:C8"/>
    <mergeCell ref="D7:D8"/>
    <mergeCell ref="B15:B16"/>
    <mergeCell ref="C15:C16"/>
    <mergeCell ref="D15:D16"/>
  </mergeCells>
  <pageMargins left="0.7" right="0.7" top="0.75" bottom="0.75" header="0.3" footer="0.3"/>
  <pageSetup paperSize="9" scale="72" orientation="portrait" verticalDpi="0" r:id="rId1"/>
  <ignoredErrors>
    <ignoredError sqref="B15:D15 B16:D16 G16:H16 G15:H15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4BC4-7137-4EC3-8CC7-A7F9EB30A59C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19.7109375" style="3" customWidth="1"/>
    <col min="2" max="8" width="12.7109375" style="3" customWidth="1"/>
    <col min="9" max="9" width="2.42578125" style="3" customWidth="1"/>
    <col min="10" max="16384" width="9.140625" style="3"/>
  </cols>
  <sheetData>
    <row r="1" spans="1:27" ht="6.75" customHeight="1" x14ac:dyDescent="0.2"/>
    <row r="2" spans="1:27" ht="18.95" customHeight="1" x14ac:dyDescent="0.25">
      <c r="A2" s="16" t="s">
        <v>198</v>
      </c>
      <c r="B2" s="17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.75" customHeight="1" x14ac:dyDescent="0.2">
      <c r="A4" s="18" t="str">
        <f>+'1'!A4</f>
        <v>Janeiro-março</v>
      </c>
      <c r="B4" s="240" t="s">
        <v>121</v>
      </c>
      <c r="C4" s="241"/>
      <c r="D4" s="242"/>
      <c r="E4" s="240" t="s">
        <v>110</v>
      </c>
      <c r="F4" s="241"/>
      <c r="G4" s="241"/>
      <c r="H4" s="24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6.25" customHeight="1" x14ac:dyDescent="0.2">
      <c r="A5" s="261" t="s">
        <v>120</v>
      </c>
      <c r="B5" s="256">
        <v>2023</v>
      </c>
      <c r="C5" s="257">
        <v>2024</v>
      </c>
      <c r="D5" s="279" t="s">
        <v>191</v>
      </c>
      <c r="E5" s="29">
        <v>2023</v>
      </c>
      <c r="F5" s="29">
        <v>2024</v>
      </c>
      <c r="G5" s="285" t="s">
        <v>191</v>
      </c>
      <c r="H5" s="28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7" customHeight="1" x14ac:dyDescent="0.2">
      <c r="A6" s="261"/>
      <c r="B6" s="277"/>
      <c r="C6" s="278"/>
      <c r="D6" s="280"/>
      <c r="E6" s="246" t="s">
        <v>148</v>
      </c>
      <c r="F6" s="246"/>
      <c r="G6" s="227" t="s">
        <v>149</v>
      </c>
      <c r="H6" s="228" t="s">
        <v>150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283" t="s">
        <v>35</v>
      </c>
      <c r="B7" s="268">
        <v>537924</v>
      </c>
      <c r="C7" s="270">
        <v>480247</v>
      </c>
      <c r="D7" s="272">
        <f>(C7/B7)-1</f>
        <v>-0.10722146622943018</v>
      </c>
      <c r="E7" s="31">
        <v>9068</v>
      </c>
      <c r="F7" s="31">
        <v>6000</v>
      </c>
      <c r="G7" s="32">
        <f>(F7/E7)-1</f>
        <v>-0.3383325981473313</v>
      </c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thickBot="1" x14ac:dyDescent="0.25">
      <c r="A8" s="284"/>
      <c r="B8" s="269"/>
      <c r="C8" s="271"/>
      <c r="D8" s="273"/>
      <c r="E8" s="35">
        <f>E7/B7</f>
        <v>1.6857399930101651E-2</v>
      </c>
      <c r="F8" s="35">
        <f>F7/C7</f>
        <v>1.2493571016581051E-2</v>
      </c>
      <c r="G8" s="36"/>
      <c r="H8" s="28">
        <f>(F8/E8)-1</f>
        <v>-0.25886725898507446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7" spans="1:27" x14ac:dyDescent="0.2">
      <c r="G37" s="1"/>
    </row>
    <row r="48" spans="1:27" x14ac:dyDescent="0.2">
      <c r="I48" s="1"/>
    </row>
  </sheetData>
  <mergeCells count="12">
    <mergeCell ref="B4:D4"/>
    <mergeCell ref="E4:H4"/>
    <mergeCell ref="A7:A8"/>
    <mergeCell ref="B7:B8"/>
    <mergeCell ref="C7:C8"/>
    <mergeCell ref="D7:D8"/>
    <mergeCell ref="A5:A6"/>
    <mergeCell ref="B5:B6"/>
    <mergeCell ref="C5:C6"/>
    <mergeCell ref="D5:D6"/>
    <mergeCell ref="G5:H5"/>
    <mergeCell ref="E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A722-07FE-4348-94C1-50848E912BEA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34.7109375" style="3" customWidth="1"/>
    <col min="2" max="4" width="10.7109375" style="3" customWidth="1"/>
    <col min="5" max="5" width="3.28515625" style="3" customWidth="1"/>
    <col min="6" max="16384" width="9.140625" style="3"/>
  </cols>
  <sheetData>
    <row r="1" spans="1:27" ht="6.75" customHeight="1" x14ac:dyDescent="0.2"/>
    <row r="2" spans="1:27" ht="18.95" customHeight="1" x14ac:dyDescent="0.25">
      <c r="A2" s="16" t="s">
        <v>199</v>
      </c>
      <c r="B2" s="17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18" t="str">
        <f>+'1'!A4</f>
        <v>Janeiro-março</v>
      </c>
      <c r="B4" s="240" t="s">
        <v>123</v>
      </c>
      <c r="C4" s="241"/>
      <c r="D4" s="24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10" t="s">
        <v>111</v>
      </c>
      <c r="B5" s="19">
        <v>2023</v>
      </c>
      <c r="C5" s="20">
        <v>2024</v>
      </c>
      <c r="D5" s="21" t="s">
        <v>191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22" t="s">
        <v>113</v>
      </c>
      <c r="B6" s="23">
        <v>5041</v>
      </c>
      <c r="C6" s="24">
        <v>2914</v>
      </c>
      <c r="D6" s="25">
        <f>(C6/B6)-1</f>
        <v>-0.42194009125173582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22" t="s">
        <v>122</v>
      </c>
      <c r="B7" s="26">
        <v>3535</v>
      </c>
      <c r="C7" s="12">
        <v>1690</v>
      </c>
      <c r="D7" s="27">
        <f t="shared" ref="D7:D9" si="0">(C7/B7)-1</f>
        <v>-0.52192362093352185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22" t="s">
        <v>118</v>
      </c>
      <c r="B8" s="26">
        <v>928</v>
      </c>
      <c r="C8" s="12">
        <v>512</v>
      </c>
      <c r="D8" s="27">
        <f t="shared" si="0"/>
        <v>-0.44827586206896552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thickBot="1" x14ac:dyDescent="0.25">
      <c r="A9" s="13" t="s">
        <v>35</v>
      </c>
      <c r="B9" s="9">
        <f>SUM(B6:B8)</f>
        <v>9504</v>
      </c>
      <c r="C9" s="14">
        <f>SUM(C6:C8)</f>
        <v>5116</v>
      </c>
      <c r="D9" s="28">
        <f t="shared" si="0"/>
        <v>-0.46170033670033672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1">
    <mergeCell ref="B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B9:C9" formulaRange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1606-A70F-4C00-856A-128CE46064D9}">
  <sheetPr>
    <pageSetUpPr fitToPage="1"/>
  </sheetPr>
  <dimension ref="A1:AA47"/>
  <sheetViews>
    <sheetView showGridLines="0" zoomScaleNormal="100" workbookViewId="0"/>
  </sheetViews>
  <sheetFormatPr defaultColWidth="9.140625" defaultRowHeight="12" x14ac:dyDescent="0.2"/>
  <cols>
    <col min="1" max="1" width="27.140625" style="3" customWidth="1"/>
    <col min="2" max="2" width="22.85546875" style="3" customWidth="1"/>
    <col min="3" max="3" width="3.85546875" style="3" customWidth="1"/>
    <col min="4" max="16384" width="9.140625" style="3"/>
  </cols>
  <sheetData>
    <row r="1" spans="1:27" ht="6.75" customHeight="1" x14ac:dyDescent="0.2">
      <c r="A1" s="2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2" customHeight="1" x14ac:dyDescent="0.2">
      <c r="A2" s="286" t="s">
        <v>212</v>
      </c>
      <c r="B2" s="286"/>
      <c r="C2" s="286"/>
      <c r="D2" s="286"/>
      <c r="E2" s="28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.100000000000001" customHeight="1" thickBot="1" x14ac:dyDescent="0.25">
      <c r="A3" s="10"/>
      <c r="B3" s="10"/>
      <c r="C3" s="1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25" t="s">
        <v>124</v>
      </c>
      <c r="B4" s="225" t="s">
        <v>125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7.100000000000001" customHeight="1" x14ac:dyDescent="0.2">
      <c r="A5" s="11">
        <v>0</v>
      </c>
      <c r="B5" s="12">
        <v>3612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7.100000000000001" customHeight="1" x14ac:dyDescent="0.2">
      <c r="A6" s="11">
        <v>1</v>
      </c>
      <c r="B6" s="12">
        <v>71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.100000000000001" customHeight="1" x14ac:dyDescent="0.2">
      <c r="A7" s="11">
        <v>2</v>
      </c>
      <c r="B7" s="12">
        <v>269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 x14ac:dyDescent="0.2">
      <c r="A8" s="11">
        <v>3</v>
      </c>
      <c r="B8" s="12">
        <v>4977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100000000000001" customHeight="1" x14ac:dyDescent="0.2">
      <c r="A9" s="11">
        <v>4</v>
      </c>
      <c r="B9" s="12">
        <v>1336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100000000000001" customHeight="1" x14ac:dyDescent="0.2">
      <c r="A10" s="11">
        <v>5</v>
      </c>
      <c r="B10" s="12">
        <v>2168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.100000000000001" customHeight="1" x14ac:dyDescent="0.2">
      <c r="A11" s="11">
        <v>6</v>
      </c>
      <c r="B11" s="12">
        <v>2172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7.100000000000001" customHeight="1" x14ac:dyDescent="0.2">
      <c r="A12" s="11">
        <v>7</v>
      </c>
      <c r="B12" s="12">
        <v>7578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.100000000000001" customHeight="1" x14ac:dyDescent="0.2">
      <c r="A13" s="11">
        <v>8</v>
      </c>
      <c r="B13" s="12">
        <v>4092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.100000000000001" customHeight="1" x14ac:dyDescent="0.2">
      <c r="A14" s="11">
        <v>9</v>
      </c>
      <c r="B14" s="12">
        <v>52285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7.100000000000001" customHeight="1" x14ac:dyDescent="0.2">
      <c r="A15" s="11">
        <v>10</v>
      </c>
      <c r="B15" s="12">
        <v>9489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7.100000000000001" customHeight="1" x14ac:dyDescent="0.2">
      <c r="A16" s="11">
        <v>11</v>
      </c>
      <c r="B16" s="12">
        <v>97470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7.100000000000001" customHeight="1" x14ac:dyDescent="0.2">
      <c r="A17" s="11">
        <v>12</v>
      </c>
      <c r="B17" s="12">
        <v>9888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7.100000000000001" customHeight="1" x14ac:dyDescent="0.2">
      <c r="A18" s="11">
        <v>13</v>
      </c>
      <c r="B18" s="12">
        <v>494179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7.100000000000001" customHeight="1" thickBot="1" x14ac:dyDescent="0.25">
      <c r="A19" s="8" t="s">
        <v>35</v>
      </c>
      <c r="B19" s="14">
        <f>SUM(B5:B18)</f>
        <v>689586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7.100000000000001" customHeight="1" x14ac:dyDescent="0.2">
      <c r="A20" s="1"/>
      <c r="B20" s="1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9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9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9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9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9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9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9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6" spans="1:27" x14ac:dyDescent="0.2">
      <c r="G36" s="1"/>
    </row>
    <row r="47" spans="1:27" x14ac:dyDescent="0.2">
      <c r="I47" s="1"/>
    </row>
  </sheetData>
  <mergeCells count="1"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9587-2A79-4EBF-9F09-419667FE6AC2}">
  <sheetPr>
    <pageSetUpPr fitToPage="1"/>
  </sheetPr>
  <dimension ref="A1:AB47"/>
  <sheetViews>
    <sheetView showGridLines="0" zoomScaleNormal="100" workbookViewId="0">
      <selection activeCell="R31" sqref="R31"/>
    </sheetView>
  </sheetViews>
  <sheetFormatPr defaultColWidth="9.140625" defaultRowHeight="12" x14ac:dyDescent="0.2"/>
  <cols>
    <col min="1" max="1" width="20.7109375" style="3" customWidth="1"/>
    <col min="2" max="11" width="9.140625" style="3" customWidth="1"/>
    <col min="12" max="16384" width="9.140625" style="3"/>
  </cols>
  <sheetData>
    <row r="1" spans="1:28" ht="7.5" customHeight="1" x14ac:dyDescent="0.2">
      <c r="A1" s="2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9.25" customHeight="1" x14ac:dyDescent="0.2">
      <c r="A2" s="287" t="s">
        <v>210</v>
      </c>
      <c r="B2" s="288"/>
      <c r="C2" s="28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.95" customHeight="1" x14ac:dyDescent="0.2">
      <c r="A3" s="2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.95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customHeight="1" thickBot="1" x14ac:dyDescent="0.25">
      <c r="A5" s="4" t="s">
        <v>126</v>
      </c>
      <c r="B5" s="5">
        <v>2016</v>
      </c>
      <c r="C5" s="5">
        <v>2017</v>
      </c>
      <c r="D5" s="5">
        <v>2018</v>
      </c>
      <c r="E5" s="5">
        <v>2019</v>
      </c>
      <c r="F5" s="5">
        <v>2020</v>
      </c>
      <c r="G5" s="5">
        <v>2021</v>
      </c>
      <c r="H5" s="5">
        <v>2022</v>
      </c>
      <c r="I5" s="5">
        <v>2023</v>
      </c>
      <c r="J5" s="5" t="s">
        <v>200</v>
      </c>
      <c r="K5" s="6" t="s">
        <v>35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.75" customHeight="1" thickTop="1" thickBot="1" x14ac:dyDescent="0.25">
      <c r="A6" s="7" t="s">
        <v>127</v>
      </c>
      <c r="B6" s="218">
        <v>16</v>
      </c>
      <c r="C6" s="219">
        <v>64</v>
      </c>
      <c r="D6" s="219">
        <v>182</v>
      </c>
      <c r="E6" s="219">
        <v>668</v>
      </c>
      <c r="F6" s="219">
        <v>443</v>
      </c>
      <c r="G6" s="219">
        <v>439</v>
      </c>
      <c r="H6" s="219">
        <v>598</v>
      </c>
      <c r="I6" s="219">
        <v>577</v>
      </c>
      <c r="J6" s="219">
        <v>25</v>
      </c>
      <c r="K6" s="9">
        <f>SUM(B6:J6)</f>
        <v>3012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8.9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8.9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8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36" spans="7:10" x14ac:dyDescent="0.2">
      <c r="G36" s="1"/>
    </row>
    <row r="44" spans="7:10" x14ac:dyDescent="0.2">
      <c r="G44" s="1"/>
    </row>
    <row r="47" spans="7:10" x14ac:dyDescent="0.2">
      <c r="I47" s="1"/>
      <c r="J47" s="1"/>
    </row>
  </sheetData>
  <mergeCells count="1">
    <mergeCell ref="A2:C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5E91-DD61-47DC-AD57-2BCC7D1A2205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2.85546875" style="3" customWidth="1"/>
    <col min="15" max="16384" width="9.140625" style="3"/>
  </cols>
  <sheetData>
    <row r="1" spans="1:27" ht="5.25" customHeight="1" x14ac:dyDescent="0.2"/>
    <row r="2" spans="1:27" ht="18.95" customHeight="1" x14ac:dyDescent="0.25">
      <c r="A2" s="16" t="s">
        <v>189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8" t="s">
        <v>204</v>
      </c>
      <c r="B4" s="240" t="s">
        <v>6</v>
      </c>
      <c r="C4" s="241"/>
      <c r="D4" s="242"/>
      <c r="E4" s="240" t="s">
        <v>31</v>
      </c>
      <c r="F4" s="241"/>
      <c r="G4" s="242"/>
      <c r="H4" s="241" t="s">
        <v>18</v>
      </c>
      <c r="I4" s="241"/>
      <c r="J4" s="241"/>
      <c r="K4" s="240" t="s">
        <v>20</v>
      </c>
      <c r="L4" s="241"/>
      <c r="M4" s="24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9"/>
      <c r="B5" s="130">
        <v>2019</v>
      </c>
      <c r="C5" s="131">
        <v>2024</v>
      </c>
      <c r="D5" s="132" t="s">
        <v>188</v>
      </c>
      <c r="E5" s="130">
        <v>2019</v>
      </c>
      <c r="F5" s="131">
        <v>2024</v>
      </c>
      <c r="G5" s="132" t="s">
        <v>188</v>
      </c>
      <c r="H5" s="130">
        <v>2019</v>
      </c>
      <c r="I5" s="131">
        <v>2024</v>
      </c>
      <c r="J5" s="132" t="s">
        <v>188</v>
      </c>
      <c r="K5" s="130">
        <v>2019</v>
      </c>
      <c r="L5" s="131">
        <v>2024</v>
      </c>
      <c r="M5" s="132" t="s">
        <v>188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34</v>
      </c>
      <c r="B6" s="41">
        <v>8049</v>
      </c>
      <c r="C6" s="44">
        <v>7918</v>
      </c>
      <c r="D6" s="45">
        <f>(C6/B6)-1</f>
        <v>-1.6275313703565608E-2</v>
      </c>
      <c r="E6" s="41">
        <v>117</v>
      </c>
      <c r="F6" s="44">
        <v>103</v>
      </c>
      <c r="G6" s="45">
        <f>(F6/E6)-1</f>
        <v>-0.11965811965811968</v>
      </c>
      <c r="H6" s="44">
        <v>489</v>
      </c>
      <c r="I6" s="44">
        <v>513</v>
      </c>
      <c r="J6" s="43">
        <f>(I6/H6)-1</f>
        <v>4.9079754601226933E-2</v>
      </c>
      <c r="K6" s="41">
        <v>9647</v>
      </c>
      <c r="L6" s="44">
        <v>9254</v>
      </c>
      <c r="M6" s="43">
        <f>(L6/K6)-1</f>
        <v>-4.0738053280812703E-2</v>
      </c>
      <c r="N6" s="1"/>
      <c r="O6" s="1"/>
      <c r="P6" s="1"/>
      <c r="Q6" s="1"/>
      <c r="R6" s="1"/>
      <c r="S6" s="1"/>
      <c r="T6" s="63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36</v>
      </c>
      <c r="B7" s="41">
        <v>132</v>
      </c>
      <c r="C7" s="44">
        <v>143</v>
      </c>
      <c r="D7" s="45">
        <f t="shared" ref="D7:D9" si="0">(C7/B7)-1</f>
        <v>8.3333333333333259E-2</v>
      </c>
      <c r="E7" s="41">
        <v>0</v>
      </c>
      <c r="F7" s="44">
        <v>1</v>
      </c>
      <c r="G7" s="47" t="s">
        <v>132</v>
      </c>
      <c r="H7" s="44">
        <v>23</v>
      </c>
      <c r="I7" s="44">
        <v>21</v>
      </c>
      <c r="J7" s="43">
        <f t="shared" ref="J7:J9" si="1">(I7/H7)-1</f>
        <v>-8.6956521739130488E-2</v>
      </c>
      <c r="K7" s="41">
        <v>146</v>
      </c>
      <c r="L7" s="44">
        <v>158</v>
      </c>
      <c r="M7" s="43">
        <f t="shared" ref="M7:M9" si="2">(L7/K7)-1</f>
        <v>8.2191780821917915E-2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37</v>
      </c>
      <c r="B8" s="41">
        <v>240</v>
      </c>
      <c r="C8" s="44">
        <v>207</v>
      </c>
      <c r="D8" s="45">
        <f t="shared" si="0"/>
        <v>-0.13749999999999996</v>
      </c>
      <c r="E8" s="41">
        <v>3</v>
      </c>
      <c r="F8" s="44">
        <v>1</v>
      </c>
      <c r="G8" s="45">
        <f t="shared" ref="G8:G9" si="3">(F8/E8)-1</f>
        <v>-0.66666666666666674</v>
      </c>
      <c r="H8" s="44">
        <v>21</v>
      </c>
      <c r="I8" s="44">
        <v>18</v>
      </c>
      <c r="J8" s="43">
        <f t="shared" si="1"/>
        <v>-0.1428571428571429</v>
      </c>
      <c r="K8" s="41">
        <v>268</v>
      </c>
      <c r="L8" s="44">
        <v>230</v>
      </c>
      <c r="M8" s="43">
        <f t="shared" si="2"/>
        <v>-0.14179104477611937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thickBot="1" x14ac:dyDescent="0.25">
      <c r="A9" s="191" t="s">
        <v>35</v>
      </c>
      <c r="B9" s="192">
        <f>SUM(B6:B8)</f>
        <v>8421</v>
      </c>
      <c r="C9" s="193">
        <f>SUM(C6:C8)</f>
        <v>8268</v>
      </c>
      <c r="D9" s="194">
        <f t="shared" si="0"/>
        <v>-1.8168863555397263E-2</v>
      </c>
      <c r="E9" s="192">
        <f>SUM(E6:E8)</f>
        <v>120</v>
      </c>
      <c r="F9" s="193">
        <f>SUM(F6:F8)</f>
        <v>105</v>
      </c>
      <c r="G9" s="194">
        <f t="shared" si="3"/>
        <v>-0.125</v>
      </c>
      <c r="H9" s="193">
        <f>SUM(H6:H8)</f>
        <v>533</v>
      </c>
      <c r="I9" s="193">
        <f>SUM(I6:I8)</f>
        <v>552</v>
      </c>
      <c r="J9" s="195">
        <f t="shared" si="1"/>
        <v>3.5647279549718469E-2</v>
      </c>
      <c r="K9" s="192">
        <f>SUM(K6:K8)</f>
        <v>10061</v>
      </c>
      <c r="L9" s="193">
        <f>SUM(L6:L8)</f>
        <v>9642</v>
      </c>
      <c r="M9" s="195">
        <f t="shared" si="2"/>
        <v>-4.164595964615847E-2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6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verticalDpi="0" r:id="rId1"/>
  <ignoredErrors>
    <ignoredError sqref="B9:C9 E9:F9 H9:I9 K9:L9" formulaRange="1"/>
    <ignoredError sqref="D9 G9 J9" formula="1"/>
    <ignoredError sqref="D6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F864-A9E4-451A-B473-D736C7150D8F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6384" width="9.140625" style="3"/>
  </cols>
  <sheetData>
    <row r="1" spans="1:27" ht="6" customHeight="1" x14ac:dyDescent="0.2"/>
    <row r="2" spans="1:27" ht="18.95" customHeight="1" x14ac:dyDescent="0.25">
      <c r="A2" s="16" t="s">
        <v>190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8" t="str">
        <f>+'1'!A4</f>
        <v>Janeiro-março</v>
      </c>
      <c r="B4" s="240" t="s">
        <v>6</v>
      </c>
      <c r="C4" s="241"/>
      <c r="D4" s="242"/>
      <c r="E4" s="241" t="s">
        <v>31</v>
      </c>
      <c r="F4" s="241"/>
      <c r="G4" s="241"/>
      <c r="H4" s="243" t="s">
        <v>18</v>
      </c>
      <c r="I4" s="241"/>
      <c r="J4" s="244"/>
      <c r="K4" s="241" t="s">
        <v>20</v>
      </c>
      <c r="L4" s="241"/>
      <c r="M4" s="24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9"/>
      <c r="B5" s="130">
        <v>2023</v>
      </c>
      <c r="C5" s="131">
        <v>2024</v>
      </c>
      <c r="D5" s="132" t="s">
        <v>191</v>
      </c>
      <c r="E5" s="130">
        <v>2023</v>
      </c>
      <c r="F5" s="131">
        <v>2024</v>
      </c>
      <c r="G5" s="132" t="s">
        <v>191</v>
      </c>
      <c r="H5" s="130">
        <v>2023</v>
      </c>
      <c r="I5" s="131">
        <v>2024</v>
      </c>
      <c r="J5" s="132" t="s">
        <v>191</v>
      </c>
      <c r="K5" s="130">
        <v>2023</v>
      </c>
      <c r="L5" s="131">
        <v>2024</v>
      </c>
      <c r="M5" s="132" t="s">
        <v>191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34</v>
      </c>
      <c r="B6" s="41">
        <v>7667</v>
      </c>
      <c r="C6" s="44">
        <v>7918</v>
      </c>
      <c r="D6" s="45">
        <f>(C6/B6)-1</f>
        <v>3.2737707056214926E-2</v>
      </c>
      <c r="E6" s="44">
        <v>101</v>
      </c>
      <c r="F6" s="44">
        <v>103</v>
      </c>
      <c r="G6" s="43">
        <f>(F6/E6)-1</f>
        <v>1.980198019801982E-2</v>
      </c>
      <c r="H6" s="189">
        <v>496</v>
      </c>
      <c r="I6" s="44">
        <v>513</v>
      </c>
      <c r="J6" s="190">
        <f>(I6/H6)-1</f>
        <v>3.4274193548387011E-2</v>
      </c>
      <c r="K6" s="44">
        <v>8917</v>
      </c>
      <c r="L6" s="44">
        <v>9254</v>
      </c>
      <c r="M6" s="43">
        <f>(L6/K6)-1</f>
        <v>3.7792979701693374E-2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36</v>
      </c>
      <c r="B7" s="41">
        <v>136</v>
      </c>
      <c r="C7" s="44">
        <v>143</v>
      </c>
      <c r="D7" s="45">
        <f t="shared" ref="D7:D8" si="0">(C7/B7)-1</f>
        <v>5.1470588235294157E-2</v>
      </c>
      <c r="E7" s="44">
        <v>2</v>
      </c>
      <c r="F7" s="44">
        <v>1</v>
      </c>
      <c r="G7" s="43">
        <f>(F7/E7)-1</f>
        <v>-0.5</v>
      </c>
      <c r="H7" s="189">
        <v>22</v>
      </c>
      <c r="I7" s="44">
        <v>21</v>
      </c>
      <c r="J7" s="190">
        <f t="shared" ref="J7:J8" si="1">(I7/H7)-1</f>
        <v>-4.5454545454545414E-2</v>
      </c>
      <c r="K7" s="44">
        <v>154</v>
      </c>
      <c r="L7" s="44">
        <v>158</v>
      </c>
      <c r="M7" s="43">
        <f t="shared" ref="M7:M8" si="2">(L7/K7)-1</f>
        <v>2.5974025974025983E-2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37</v>
      </c>
      <c r="B8" s="41">
        <v>200</v>
      </c>
      <c r="C8" s="44">
        <v>207</v>
      </c>
      <c r="D8" s="45">
        <f t="shared" si="0"/>
        <v>3.499999999999992E-2</v>
      </c>
      <c r="E8" s="44">
        <v>3</v>
      </c>
      <c r="F8" s="44">
        <v>1</v>
      </c>
      <c r="G8" s="43">
        <f t="shared" ref="G8" si="3">(F8/E8)-1</f>
        <v>-0.66666666666666674</v>
      </c>
      <c r="H8" s="189">
        <v>26</v>
      </c>
      <c r="I8" s="44">
        <v>18</v>
      </c>
      <c r="J8" s="190">
        <f t="shared" si="1"/>
        <v>-0.30769230769230771</v>
      </c>
      <c r="K8" s="44">
        <v>232</v>
      </c>
      <c r="L8" s="44">
        <v>230</v>
      </c>
      <c r="M8" s="43">
        <f t="shared" si="2"/>
        <v>-8.6206896551723755E-3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thickBot="1" x14ac:dyDescent="0.25">
      <c r="A9" s="191" t="s">
        <v>35</v>
      </c>
      <c r="B9" s="192">
        <f>SUM(B6:B8)</f>
        <v>8003</v>
      </c>
      <c r="C9" s="193">
        <f>SUM(C6:C8)</f>
        <v>8268</v>
      </c>
      <c r="D9" s="194">
        <f>(C9/B9)-1</f>
        <v>3.3112582781456901E-2</v>
      </c>
      <c r="E9" s="192">
        <f>SUM(E6:E8)</f>
        <v>106</v>
      </c>
      <c r="F9" s="193">
        <f>SUM(F6:F8)</f>
        <v>105</v>
      </c>
      <c r="G9" s="194">
        <f>(F9/E9)-1</f>
        <v>-9.4339622641509413E-3</v>
      </c>
      <c r="H9" s="193">
        <f>SUM(H6:H8)</f>
        <v>544</v>
      </c>
      <c r="I9" s="193">
        <f>SUM(I6:I8)</f>
        <v>552</v>
      </c>
      <c r="J9" s="195">
        <f>(I9/H9)-1</f>
        <v>1.4705882352941124E-2</v>
      </c>
      <c r="K9" s="192">
        <f>SUM(K6:K8)</f>
        <v>9303</v>
      </c>
      <c r="L9" s="193">
        <f>SUM(L6:L8)</f>
        <v>9642</v>
      </c>
      <c r="M9" s="195">
        <f>(L9/K9)-1</f>
        <v>3.6439858110286938E-2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ignoredErrors>
    <ignoredError sqref="B9:C9 E9:F9 H9:I9 K9:L9" formulaRange="1"/>
    <ignoredError sqref="D9 G9 J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36CB-03ED-4E7F-88B1-81C29D645709}">
  <sheetPr>
    <tabColor theme="0" tint="-4.9989318521683403E-2"/>
    <pageSetUpPr fitToPage="1"/>
  </sheetPr>
  <dimension ref="A1:AA39"/>
  <sheetViews>
    <sheetView showGridLines="0" zoomScaleNormal="100" workbookViewId="0"/>
  </sheetViews>
  <sheetFormatPr defaultColWidth="9.140625" defaultRowHeight="12" x14ac:dyDescent="0.2"/>
  <cols>
    <col min="1" max="1" width="21.7109375" style="3" customWidth="1"/>
    <col min="2" max="9" width="9.28515625" style="3" customWidth="1"/>
    <col min="10" max="10" width="3" style="3" customWidth="1"/>
    <col min="11" max="16384" width="9.140625" style="3"/>
  </cols>
  <sheetData>
    <row r="1" spans="1:27" ht="4.5" customHeight="1" x14ac:dyDescent="0.2"/>
    <row r="2" spans="1:27" ht="18.95" customHeight="1" x14ac:dyDescent="0.25">
      <c r="A2" s="16" t="s">
        <v>138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x14ac:dyDescent="0.2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" customHeight="1" x14ac:dyDescent="0.2">
      <c r="A4" s="177" t="s">
        <v>126</v>
      </c>
      <c r="B4" s="178" t="s">
        <v>6</v>
      </c>
      <c r="C4" s="62" t="s">
        <v>40</v>
      </c>
      <c r="D4" s="179" t="s">
        <v>8</v>
      </c>
      <c r="E4" s="178" t="s">
        <v>41</v>
      </c>
      <c r="F4" s="62" t="s">
        <v>31</v>
      </c>
      <c r="G4" s="62" t="s">
        <v>18</v>
      </c>
      <c r="H4" s="179" t="s">
        <v>20</v>
      </c>
      <c r="I4" s="62" t="s">
        <v>24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95" customHeight="1" x14ac:dyDescent="0.2">
      <c r="A5" s="177">
        <v>2014</v>
      </c>
      <c r="B5" s="26">
        <v>6824</v>
      </c>
      <c r="C5" s="12">
        <v>471</v>
      </c>
      <c r="D5" s="168">
        <v>101</v>
      </c>
      <c r="E5" s="91">
        <f t="shared" ref="E5" si="0">F5+G5+H5</f>
        <v>8633</v>
      </c>
      <c r="F5" s="12">
        <v>105</v>
      </c>
      <c r="G5" s="12">
        <v>438</v>
      </c>
      <c r="H5" s="168">
        <v>8090</v>
      </c>
      <c r="I5" s="180">
        <f t="shared" ref="I5" si="1">F5/B5*100</f>
        <v>1.5386869871043376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181">
        <v>2019</v>
      </c>
      <c r="B6" s="182">
        <v>8049</v>
      </c>
      <c r="C6" s="183">
        <v>531</v>
      </c>
      <c r="D6" s="184">
        <v>109</v>
      </c>
      <c r="E6" s="91">
        <f t="shared" ref="E6" si="2">F6+G6+H6</f>
        <v>10253</v>
      </c>
      <c r="F6" s="183">
        <v>117</v>
      </c>
      <c r="G6" s="183">
        <v>489</v>
      </c>
      <c r="H6" s="184">
        <v>9647</v>
      </c>
      <c r="I6" s="180">
        <f t="shared" ref="I6:I11" si="3">F6/B6*100</f>
        <v>1.4535967200894522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181">
        <v>2020</v>
      </c>
      <c r="B7" s="182">
        <v>6761</v>
      </c>
      <c r="C7" s="183">
        <v>422</v>
      </c>
      <c r="D7" s="184">
        <v>77</v>
      </c>
      <c r="E7" s="91">
        <f>F7+G7+H7</f>
        <v>8537</v>
      </c>
      <c r="F7" s="183">
        <v>82</v>
      </c>
      <c r="G7" s="183">
        <v>408</v>
      </c>
      <c r="H7" s="184">
        <v>8047</v>
      </c>
      <c r="I7" s="180">
        <f t="shared" si="3"/>
        <v>1.2128383375240348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181">
        <v>2021</v>
      </c>
      <c r="B8" s="182">
        <v>4430</v>
      </c>
      <c r="C8" s="183">
        <v>316</v>
      </c>
      <c r="D8" s="184">
        <v>50</v>
      </c>
      <c r="E8" s="91">
        <f>F8+G8+H8</f>
        <v>5321</v>
      </c>
      <c r="F8" s="183">
        <v>53</v>
      </c>
      <c r="G8" s="183">
        <v>297</v>
      </c>
      <c r="H8" s="184">
        <v>4971</v>
      </c>
      <c r="I8" s="180">
        <f>F8/B8*100</f>
        <v>1.1963882618510158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181">
        <v>2022</v>
      </c>
      <c r="B9" s="182">
        <v>6772</v>
      </c>
      <c r="C9" s="183">
        <v>481</v>
      </c>
      <c r="D9" s="184">
        <v>89</v>
      </c>
      <c r="E9" s="91">
        <f>F9+G9+H9</f>
        <v>8396</v>
      </c>
      <c r="F9" s="183">
        <v>99</v>
      </c>
      <c r="G9" s="183">
        <v>472</v>
      </c>
      <c r="H9" s="184">
        <v>7825</v>
      </c>
      <c r="I9" s="180">
        <f t="shared" si="3"/>
        <v>1.4619019492025991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81">
        <v>2023</v>
      </c>
      <c r="B10" s="182">
        <v>7667</v>
      </c>
      <c r="C10" s="183">
        <v>533</v>
      </c>
      <c r="D10" s="184">
        <v>97</v>
      </c>
      <c r="E10" s="91">
        <f>F10+G10+H10</f>
        <v>9514</v>
      </c>
      <c r="F10" s="183">
        <v>101</v>
      </c>
      <c r="G10" s="183">
        <v>496</v>
      </c>
      <c r="H10" s="184">
        <v>8917</v>
      </c>
      <c r="I10" s="180">
        <f t="shared" si="3"/>
        <v>1.3173340289552629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181">
        <v>2024</v>
      </c>
      <c r="B11" s="182">
        <v>7918</v>
      </c>
      <c r="C11" s="183">
        <v>562</v>
      </c>
      <c r="D11" s="184">
        <v>97</v>
      </c>
      <c r="E11" s="91">
        <f>F11+G11+H11</f>
        <v>9870</v>
      </c>
      <c r="F11" s="183">
        <v>103</v>
      </c>
      <c r="G11" s="183">
        <v>513</v>
      </c>
      <c r="H11" s="184">
        <v>9254</v>
      </c>
      <c r="I11" s="180">
        <f t="shared" si="3"/>
        <v>1.300833543824198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185" t="s">
        <v>205</v>
      </c>
      <c r="B12" s="186">
        <f>B11/B5-1</f>
        <v>0.16031652989448997</v>
      </c>
      <c r="C12" s="186">
        <f t="shared" ref="C12:I12" si="4">C11/C5-1</f>
        <v>0.19320594479830144</v>
      </c>
      <c r="D12" s="186">
        <f t="shared" si="4"/>
        <v>-3.9603960396039639E-2</v>
      </c>
      <c r="E12" s="186">
        <f t="shared" si="4"/>
        <v>0.14328738561334409</v>
      </c>
      <c r="F12" s="186">
        <f t="shared" si="4"/>
        <v>-1.9047619047619091E-2</v>
      </c>
      <c r="G12" s="186">
        <f t="shared" si="4"/>
        <v>0.17123287671232879</v>
      </c>
      <c r="H12" s="186">
        <f t="shared" si="4"/>
        <v>0.1438813349814585</v>
      </c>
      <c r="I12" s="186">
        <f t="shared" si="4"/>
        <v>-0.15458208542320695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185" t="s">
        <v>188</v>
      </c>
      <c r="B13" s="186">
        <f>B11/B6-1</f>
        <v>-1.6275313703565608E-2</v>
      </c>
      <c r="C13" s="186">
        <f t="shared" ref="C13:I13" si="5">C11/C6-1</f>
        <v>5.8380414312617646E-2</v>
      </c>
      <c r="D13" s="186">
        <f t="shared" si="5"/>
        <v>-0.11009174311926606</v>
      </c>
      <c r="E13" s="186">
        <f t="shared" si="5"/>
        <v>-3.7354920511069922E-2</v>
      </c>
      <c r="F13" s="186">
        <f t="shared" si="5"/>
        <v>-0.11965811965811968</v>
      </c>
      <c r="G13" s="186">
        <f t="shared" si="5"/>
        <v>4.9079754601226933E-2</v>
      </c>
      <c r="H13" s="186">
        <f t="shared" si="5"/>
        <v>-4.0738053280812703E-2</v>
      </c>
      <c r="I13" s="186">
        <f t="shared" si="5"/>
        <v>-0.10509323126145564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thickBot="1" x14ac:dyDescent="0.25">
      <c r="A14" s="187" t="s">
        <v>191</v>
      </c>
      <c r="B14" s="188">
        <f>B11/B10-1</f>
        <v>3.2737707056214926E-2</v>
      </c>
      <c r="C14" s="188">
        <f t="shared" ref="C14:I14" si="6">C11/C10-1</f>
        <v>5.4409005628517804E-2</v>
      </c>
      <c r="D14" s="188">
        <f t="shared" si="6"/>
        <v>0</v>
      </c>
      <c r="E14" s="188">
        <f t="shared" si="6"/>
        <v>3.7418541097330227E-2</v>
      </c>
      <c r="F14" s="188">
        <f t="shared" si="6"/>
        <v>1.980198019801982E-2</v>
      </c>
      <c r="G14" s="188">
        <f t="shared" si="6"/>
        <v>3.4274193548387011E-2</v>
      </c>
      <c r="H14" s="188">
        <f t="shared" si="6"/>
        <v>3.7792979701693374E-2</v>
      </c>
      <c r="I14" s="188">
        <f t="shared" si="6"/>
        <v>-1.2525665297017263E-2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9" spans="1:27" x14ac:dyDescent="0.2">
      <c r="I39" s="1"/>
    </row>
  </sheetData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E7C1-47D7-4AFF-B21A-1A79C4EA624B}">
  <sheetPr>
    <pageSetUpPr fitToPage="1"/>
  </sheetPr>
  <dimension ref="A1:AA35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2.85546875" style="3" customWidth="1"/>
    <col min="15" max="16384" width="9.140625" style="3"/>
  </cols>
  <sheetData>
    <row r="1" spans="1:27" ht="6.75" customHeight="1" x14ac:dyDescent="0.2"/>
    <row r="2" spans="1:27" ht="18.95" customHeight="1" x14ac:dyDescent="0.25">
      <c r="A2" s="16" t="s">
        <v>139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47" t="s">
        <v>42</v>
      </c>
      <c r="B4" s="249" t="s">
        <v>6</v>
      </c>
      <c r="C4" s="250"/>
      <c r="D4" s="251"/>
      <c r="E4" s="250" t="s">
        <v>31</v>
      </c>
      <c r="F4" s="250"/>
      <c r="G4" s="250"/>
      <c r="H4" s="252" t="s">
        <v>18</v>
      </c>
      <c r="I4" s="250"/>
      <c r="J4" s="253"/>
      <c r="K4" s="252" t="s">
        <v>20</v>
      </c>
      <c r="L4" s="250"/>
      <c r="M4" s="25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48"/>
      <c r="B5" s="166">
        <v>2019</v>
      </c>
      <c r="C5" s="166">
        <v>2023</v>
      </c>
      <c r="D5" s="166">
        <v>2024</v>
      </c>
      <c r="E5" s="166">
        <v>2019</v>
      </c>
      <c r="F5" s="166">
        <v>2023</v>
      </c>
      <c r="G5" s="166">
        <v>2024</v>
      </c>
      <c r="H5" s="166">
        <v>2019</v>
      </c>
      <c r="I5" s="166">
        <v>2023</v>
      </c>
      <c r="J5" s="166">
        <v>2024</v>
      </c>
      <c r="K5" s="166">
        <v>2019</v>
      </c>
      <c r="L5" s="166">
        <v>2023</v>
      </c>
      <c r="M5" s="166">
        <v>2024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7.100000000000001" customHeight="1" x14ac:dyDescent="0.2">
      <c r="A6" s="167" t="s">
        <v>50</v>
      </c>
      <c r="B6" s="12">
        <v>2832</v>
      </c>
      <c r="C6" s="12">
        <v>2668</v>
      </c>
      <c r="D6" s="168">
        <v>2665</v>
      </c>
      <c r="E6" s="26">
        <v>45</v>
      </c>
      <c r="F6" s="12">
        <v>42</v>
      </c>
      <c r="G6" s="168">
        <v>34</v>
      </c>
      <c r="H6" s="26">
        <v>154</v>
      </c>
      <c r="I6" s="12">
        <v>171</v>
      </c>
      <c r="J6" s="168">
        <v>178</v>
      </c>
      <c r="K6" s="26">
        <v>3395</v>
      </c>
      <c r="L6" s="12">
        <v>3127</v>
      </c>
      <c r="M6" s="169">
        <v>3097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.100000000000001" customHeight="1" x14ac:dyDescent="0.2">
      <c r="A7" s="167" t="s">
        <v>143</v>
      </c>
      <c r="B7" s="12">
        <v>2358</v>
      </c>
      <c r="C7" s="12">
        <v>2314</v>
      </c>
      <c r="D7" s="168">
        <v>2612</v>
      </c>
      <c r="E7" s="26">
        <v>38</v>
      </c>
      <c r="F7" s="12">
        <v>28</v>
      </c>
      <c r="G7" s="168">
        <v>36</v>
      </c>
      <c r="H7" s="26">
        <v>141</v>
      </c>
      <c r="I7" s="12">
        <v>158</v>
      </c>
      <c r="J7" s="168">
        <v>170</v>
      </c>
      <c r="K7" s="26">
        <v>2807</v>
      </c>
      <c r="L7" s="12">
        <v>2676</v>
      </c>
      <c r="M7" s="169">
        <v>3070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 x14ac:dyDescent="0.2">
      <c r="A8" s="167" t="s">
        <v>137</v>
      </c>
      <c r="B8" s="12">
        <v>2859</v>
      </c>
      <c r="C8" s="12">
        <v>2685</v>
      </c>
      <c r="D8" s="168">
        <v>2641</v>
      </c>
      <c r="E8" s="26">
        <v>34</v>
      </c>
      <c r="F8" s="12">
        <v>31</v>
      </c>
      <c r="G8" s="168">
        <v>33</v>
      </c>
      <c r="H8" s="26">
        <v>194</v>
      </c>
      <c r="I8" s="12">
        <v>167</v>
      </c>
      <c r="J8" s="168">
        <v>165</v>
      </c>
      <c r="K8" s="26">
        <v>3445</v>
      </c>
      <c r="L8" s="12">
        <v>3114</v>
      </c>
      <c r="M8" s="169">
        <v>3087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100000000000001" customHeight="1" thickBot="1" x14ac:dyDescent="0.25">
      <c r="A9" s="170" t="s">
        <v>35</v>
      </c>
      <c r="B9" s="171">
        <f t="shared" ref="B9:M9" si="0">SUM(B6:B8)</f>
        <v>8049</v>
      </c>
      <c r="C9" s="172">
        <f t="shared" si="0"/>
        <v>7667</v>
      </c>
      <c r="D9" s="173">
        <f t="shared" si="0"/>
        <v>7918</v>
      </c>
      <c r="E9" s="171">
        <f t="shared" si="0"/>
        <v>117</v>
      </c>
      <c r="F9" s="172">
        <f t="shared" si="0"/>
        <v>101</v>
      </c>
      <c r="G9" s="173">
        <f t="shared" si="0"/>
        <v>103</v>
      </c>
      <c r="H9" s="171">
        <f t="shared" si="0"/>
        <v>489</v>
      </c>
      <c r="I9" s="172">
        <f t="shared" si="0"/>
        <v>496</v>
      </c>
      <c r="J9" s="173">
        <f t="shared" si="0"/>
        <v>513</v>
      </c>
      <c r="K9" s="171">
        <f t="shared" si="0"/>
        <v>9647</v>
      </c>
      <c r="L9" s="172">
        <f t="shared" si="0"/>
        <v>8917</v>
      </c>
      <c r="M9" s="174">
        <f t="shared" si="0"/>
        <v>9254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5">
      <c r="A11" s="16" t="s">
        <v>157</v>
      </c>
      <c r="B11" s="2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thickBot="1" x14ac:dyDescent="0.25">
      <c r="A12" s="2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245" t="s">
        <v>42</v>
      </c>
      <c r="B13" s="241" t="s">
        <v>6</v>
      </c>
      <c r="C13" s="241"/>
      <c r="D13" s="242"/>
      <c r="E13" s="241" t="s">
        <v>31</v>
      </c>
      <c r="F13" s="241"/>
      <c r="G13" s="241"/>
      <c r="H13" s="240" t="s">
        <v>18</v>
      </c>
      <c r="I13" s="241"/>
      <c r="J13" s="242"/>
      <c r="K13" s="241" t="s">
        <v>20</v>
      </c>
      <c r="L13" s="241"/>
      <c r="M13" s="24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4.75" customHeight="1" x14ac:dyDescent="0.2">
      <c r="A14" s="245"/>
      <c r="B14" s="246" t="s">
        <v>147</v>
      </c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5"/>
      <c r="B15" s="94" t="s">
        <v>192</v>
      </c>
      <c r="C15" s="94" t="s">
        <v>193</v>
      </c>
      <c r="D15" s="94"/>
      <c r="E15" s="94" t="s">
        <v>192</v>
      </c>
      <c r="F15" s="94" t="s">
        <v>193</v>
      </c>
      <c r="G15" s="95"/>
      <c r="H15" s="94" t="s">
        <v>192</v>
      </c>
      <c r="I15" s="94" t="s">
        <v>193</v>
      </c>
      <c r="J15" s="95"/>
      <c r="K15" s="94" t="s">
        <v>192</v>
      </c>
      <c r="L15" s="94" t="s">
        <v>193</v>
      </c>
      <c r="M15" s="175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75" customHeight="1" x14ac:dyDescent="0.2">
      <c r="A16" s="56" t="s">
        <v>50</v>
      </c>
      <c r="B16" s="97">
        <f>(D6/B6)-1</f>
        <v>-5.8968926553672363E-2</v>
      </c>
      <c r="C16" s="98">
        <f>(D6/C6)-1</f>
        <v>-1.1244377811094886E-3</v>
      </c>
      <c r="D16" s="101"/>
      <c r="E16" s="102">
        <f>(G6/E6)-1</f>
        <v>-0.24444444444444446</v>
      </c>
      <c r="F16" s="100">
        <f>(G6/F6)-1</f>
        <v>-0.19047619047619047</v>
      </c>
      <c r="G16" s="103"/>
      <c r="H16" s="100">
        <f>(J6/H6)-1</f>
        <v>0.1558441558441559</v>
      </c>
      <c r="I16" s="100">
        <f>(J6/I6)-1</f>
        <v>4.0935672514619936E-2</v>
      </c>
      <c r="J16" s="103"/>
      <c r="K16" s="100">
        <f>(M6/K6)-1</f>
        <v>-8.7776141384388828E-2</v>
      </c>
      <c r="L16" s="100">
        <f>(M6/L6)-1</f>
        <v>-9.59385992964501E-3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75" customHeight="1" x14ac:dyDescent="0.2">
      <c r="A17" s="56" t="s">
        <v>143</v>
      </c>
      <c r="B17" s="102">
        <f>(D7/B7)-1</f>
        <v>0.10771840542832911</v>
      </c>
      <c r="C17" s="100">
        <f>(D7/C7)-1</f>
        <v>0.12878133102852196</v>
      </c>
      <c r="D17" s="101"/>
      <c r="E17" s="102">
        <f>(G7/E7)-1</f>
        <v>-5.2631578947368474E-2</v>
      </c>
      <c r="F17" s="100">
        <f>(G7/F7)-1</f>
        <v>0.28571428571428581</v>
      </c>
      <c r="G17" s="103"/>
      <c r="H17" s="100">
        <f>(J7/H7)-1</f>
        <v>0.20567375886524819</v>
      </c>
      <c r="I17" s="100">
        <f>(J7/I7)-1</f>
        <v>7.5949367088607556E-2</v>
      </c>
      <c r="J17" s="103"/>
      <c r="K17" s="100">
        <f>(M7/K7)-1</f>
        <v>9.3694335589597388E-2</v>
      </c>
      <c r="L17" s="100">
        <f>(M7/L7)-1</f>
        <v>0.1472346786248131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75" customHeight="1" x14ac:dyDescent="0.2">
      <c r="A18" s="63" t="s">
        <v>137</v>
      </c>
      <c r="B18" s="102">
        <f>(D8/B8)-1</f>
        <v>-7.6250437215809708E-2</v>
      </c>
      <c r="C18" s="100">
        <f>(D8/C8)-1</f>
        <v>-1.6387337057728102E-2</v>
      </c>
      <c r="D18" s="101"/>
      <c r="E18" s="102">
        <f>(G8/E8)-1</f>
        <v>-2.9411764705882359E-2</v>
      </c>
      <c r="F18" s="100">
        <f>(G8/F8)-1</f>
        <v>6.4516129032258007E-2</v>
      </c>
      <c r="G18" s="103"/>
      <c r="H18" s="100">
        <f>(J8/H8)-1</f>
        <v>-0.14948453608247425</v>
      </c>
      <c r="I18" s="100">
        <f>(J8/I8)-1</f>
        <v>-1.19760479041916E-2</v>
      </c>
      <c r="J18" s="103"/>
      <c r="K18" s="100">
        <f>(M8/K8)-1</f>
        <v>-0.10391872278664727</v>
      </c>
      <c r="L18" s="100">
        <f>(M8/L8)-1</f>
        <v>-8.6705202312138407E-3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7.100000000000001" customHeight="1" thickBot="1" x14ac:dyDescent="0.25">
      <c r="A19" s="13" t="s">
        <v>35</v>
      </c>
      <c r="B19" s="109">
        <f t="shared" ref="B19" si="1">(D9/B9)-1</f>
        <v>-1.6275313703565608E-2</v>
      </c>
      <c r="C19" s="107">
        <f t="shared" ref="C19" si="2">(D9/C9)-1</f>
        <v>3.2737707056214926E-2</v>
      </c>
      <c r="D19" s="159"/>
      <c r="E19" s="109">
        <f t="shared" ref="E19" si="3">(G9/E9)-1</f>
        <v>-0.11965811965811968</v>
      </c>
      <c r="F19" s="107">
        <f t="shared" ref="F19" si="4">(G9/F9)-1</f>
        <v>1.980198019801982E-2</v>
      </c>
      <c r="G19" s="176"/>
      <c r="H19" s="107">
        <f t="shared" ref="H19" si="5">(J9/H9)-1</f>
        <v>4.9079754601226933E-2</v>
      </c>
      <c r="I19" s="107">
        <f t="shared" ref="I19" si="6">(J9/I9)-1</f>
        <v>3.4274193548387011E-2</v>
      </c>
      <c r="J19" s="128"/>
      <c r="K19" s="107">
        <f t="shared" ref="K19" si="7">(M9/K9)-1</f>
        <v>-4.0738053280812703E-2</v>
      </c>
      <c r="L19" s="107">
        <f t="shared" ref="L19" si="8">(M9/L9)-1</f>
        <v>3.7792979701693374E-2</v>
      </c>
      <c r="M19" s="110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</sheetData>
  <mergeCells count="11">
    <mergeCell ref="A4:A5"/>
    <mergeCell ref="B4:D4"/>
    <mergeCell ref="E4:G4"/>
    <mergeCell ref="H4:J4"/>
    <mergeCell ref="K4:M4"/>
    <mergeCell ref="A13:A14"/>
    <mergeCell ref="K13:M13"/>
    <mergeCell ref="B14:M14"/>
    <mergeCell ref="B13:D13"/>
    <mergeCell ref="E13:G13"/>
    <mergeCell ref="H13:J13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verticalDpi="0" r:id="rId1"/>
  <ignoredErrors>
    <ignoredError sqref="B9:M9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2E75-9F07-444F-A6D9-29BBF5699942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1.42578125" style="3" customWidth="1"/>
    <col min="15" max="16384" width="9.140625" style="3"/>
  </cols>
  <sheetData>
    <row r="1" spans="1:27" ht="5.25" customHeight="1" x14ac:dyDescent="0.2"/>
    <row r="2" spans="1:27" ht="18.95" customHeight="1" x14ac:dyDescent="0.25">
      <c r="A2" s="16" t="s">
        <v>158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8" t="str">
        <f>+'1'!A4</f>
        <v>Janeiro-março</v>
      </c>
      <c r="B4" s="240" t="s">
        <v>6</v>
      </c>
      <c r="C4" s="241"/>
      <c r="D4" s="242"/>
      <c r="E4" s="240" t="s">
        <v>31</v>
      </c>
      <c r="F4" s="241"/>
      <c r="G4" s="242"/>
      <c r="H4" s="241" t="s">
        <v>18</v>
      </c>
      <c r="I4" s="241"/>
      <c r="J4" s="241"/>
      <c r="K4" s="240" t="s">
        <v>20</v>
      </c>
      <c r="L4" s="241"/>
      <c r="M4" s="24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9"/>
      <c r="B5" s="130">
        <v>2023</v>
      </c>
      <c r="C5" s="131">
        <v>2024</v>
      </c>
      <c r="D5" s="132" t="s">
        <v>191</v>
      </c>
      <c r="E5" s="130">
        <v>2023</v>
      </c>
      <c r="F5" s="131">
        <v>2024</v>
      </c>
      <c r="G5" s="132" t="s">
        <v>191</v>
      </c>
      <c r="H5" s="130">
        <v>2023</v>
      </c>
      <c r="I5" s="131">
        <v>2024</v>
      </c>
      <c r="J5" s="132" t="s">
        <v>191</v>
      </c>
      <c r="K5" s="130">
        <v>2023</v>
      </c>
      <c r="L5" s="131">
        <v>2024</v>
      </c>
      <c r="M5" s="132" t="s">
        <v>191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43</v>
      </c>
      <c r="B6" s="164">
        <v>1122</v>
      </c>
      <c r="C6" s="165">
        <v>1090</v>
      </c>
      <c r="D6" s="45">
        <f>(C6/B6)-1</f>
        <v>-2.8520499108734443E-2</v>
      </c>
      <c r="E6" s="41">
        <v>12</v>
      </c>
      <c r="F6" s="44">
        <v>13</v>
      </c>
      <c r="G6" s="45">
        <f>(F6/E6)-1</f>
        <v>8.3333333333333259E-2</v>
      </c>
      <c r="H6" s="44">
        <v>68</v>
      </c>
      <c r="I6" s="44">
        <v>75</v>
      </c>
      <c r="J6" s="45">
        <f>(I6/H6)-1</f>
        <v>0.10294117647058831</v>
      </c>
      <c r="K6" s="44">
        <v>1292</v>
      </c>
      <c r="L6" s="44">
        <v>1252</v>
      </c>
      <c r="M6" s="48">
        <f>(L6/K6)-1</f>
        <v>-3.0959752321981449E-2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44</v>
      </c>
      <c r="B7" s="164">
        <v>1127</v>
      </c>
      <c r="C7" s="165">
        <v>1056</v>
      </c>
      <c r="D7" s="45">
        <f t="shared" ref="D7:D12" si="0">(C7/B7)-1</f>
        <v>-6.2999112688553738E-2</v>
      </c>
      <c r="E7" s="41">
        <v>15</v>
      </c>
      <c r="F7" s="44">
        <v>11</v>
      </c>
      <c r="G7" s="45">
        <f t="shared" ref="G7:G12" si="1">(F7/E7)-1</f>
        <v>-0.26666666666666672</v>
      </c>
      <c r="H7" s="44">
        <v>66</v>
      </c>
      <c r="I7" s="44">
        <v>56</v>
      </c>
      <c r="J7" s="45">
        <f t="shared" ref="J7:J12" si="2">(I7/H7)-1</f>
        <v>-0.15151515151515149</v>
      </c>
      <c r="K7" s="44">
        <v>1290</v>
      </c>
      <c r="L7" s="44">
        <v>1259</v>
      </c>
      <c r="M7" s="48">
        <f t="shared" ref="M7:M12" si="3">(L7/K7)-1</f>
        <v>-2.4031007751938005E-2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45</v>
      </c>
      <c r="B8" s="164">
        <v>1148</v>
      </c>
      <c r="C8" s="165">
        <v>1254</v>
      </c>
      <c r="D8" s="45">
        <f t="shared" si="0"/>
        <v>9.2334494773519182E-2</v>
      </c>
      <c r="E8" s="41">
        <v>13</v>
      </c>
      <c r="F8" s="44">
        <v>13</v>
      </c>
      <c r="G8" s="45">
        <f t="shared" si="1"/>
        <v>0</v>
      </c>
      <c r="H8" s="44">
        <v>63</v>
      </c>
      <c r="I8" s="44">
        <v>69</v>
      </c>
      <c r="J8" s="45">
        <f t="shared" si="2"/>
        <v>9.5238095238095344E-2</v>
      </c>
      <c r="K8" s="44">
        <v>1311</v>
      </c>
      <c r="L8" s="44">
        <v>1413</v>
      </c>
      <c r="M8" s="48">
        <f t="shared" si="3"/>
        <v>7.7803203661327203E-2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46</v>
      </c>
      <c r="B9" s="164">
        <v>1057</v>
      </c>
      <c r="C9" s="165">
        <v>1183</v>
      </c>
      <c r="D9" s="45">
        <f t="shared" si="0"/>
        <v>0.11920529801324498</v>
      </c>
      <c r="E9" s="41">
        <v>11</v>
      </c>
      <c r="F9" s="44">
        <v>13</v>
      </c>
      <c r="G9" s="45">
        <f t="shared" si="1"/>
        <v>0.18181818181818188</v>
      </c>
      <c r="H9" s="44">
        <v>44</v>
      </c>
      <c r="I9" s="44">
        <v>68</v>
      </c>
      <c r="J9" s="45">
        <f t="shared" si="2"/>
        <v>0.54545454545454541</v>
      </c>
      <c r="K9" s="44">
        <v>1235</v>
      </c>
      <c r="L9" s="44">
        <v>1399</v>
      </c>
      <c r="M9" s="48">
        <f t="shared" si="3"/>
        <v>0.13279352226720653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47</v>
      </c>
      <c r="B10" s="164">
        <v>1295</v>
      </c>
      <c r="C10" s="165">
        <v>1250</v>
      </c>
      <c r="D10" s="45">
        <f t="shared" si="0"/>
        <v>-3.4749034749034791E-2</v>
      </c>
      <c r="E10" s="41">
        <v>11</v>
      </c>
      <c r="F10" s="44">
        <v>16</v>
      </c>
      <c r="G10" s="45">
        <f t="shared" si="1"/>
        <v>0.45454545454545459</v>
      </c>
      <c r="H10" s="44">
        <v>72</v>
      </c>
      <c r="I10" s="44">
        <v>80</v>
      </c>
      <c r="J10" s="45">
        <f t="shared" si="2"/>
        <v>0.11111111111111116</v>
      </c>
      <c r="K10" s="44">
        <v>1531</v>
      </c>
      <c r="L10" s="44">
        <v>1422</v>
      </c>
      <c r="M10" s="48">
        <f t="shared" si="3"/>
        <v>-7.1195297191378182E-2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48</v>
      </c>
      <c r="B11" s="164">
        <v>936</v>
      </c>
      <c r="C11" s="165">
        <v>1074</v>
      </c>
      <c r="D11" s="45">
        <f t="shared" si="0"/>
        <v>0.14743589743589736</v>
      </c>
      <c r="E11" s="41">
        <v>20</v>
      </c>
      <c r="F11" s="44">
        <v>16</v>
      </c>
      <c r="G11" s="45">
        <f t="shared" si="1"/>
        <v>-0.19999999999999996</v>
      </c>
      <c r="H11" s="44">
        <v>87</v>
      </c>
      <c r="I11" s="44">
        <v>87</v>
      </c>
      <c r="J11" s="45">
        <f t="shared" si="2"/>
        <v>0</v>
      </c>
      <c r="K11" s="44">
        <v>1099</v>
      </c>
      <c r="L11" s="44">
        <v>1280</v>
      </c>
      <c r="M11" s="48">
        <f t="shared" si="3"/>
        <v>0.16469517743403084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49</v>
      </c>
      <c r="B12" s="164">
        <v>982</v>
      </c>
      <c r="C12" s="165">
        <v>1011</v>
      </c>
      <c r="D12" s="45">
        <f t="shared" si="0"/>
        <v>2.9531568228105876E-2</v>
      </c>
      <c r="E12" s="41">
        <v>19</v>
      </c>
      <c r="F12" s="44">
        <v>21</v>
      </c>
      <c r="G12" s="45">
        <f t="shared" si="1"/>
        <v>0.10526315789473695</v>
      </c>
      <c r="H12" s="44">
        <v>96</v>
      </c>
      <c r="I12" s="44">
        <v>78</v>
      </c>
      <c r="J12" s="45">
        <f t="shared" si="2"/>
        <v>-0.1875</v>
      </c>
      <c r="K12" s="44">
        <v>1159</v>
      </c>
      <c r="L12" s="44">
        <v>1229</v>
      </c>
      <c r="M12" s="48">
        <f t="shared" si="3"/>
        <v>6.0396893874029356E-2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thickBot="1" x14ac:dyDescent="0.25">
      <c r="A13" s="13" t="s">
        <v>35</v>
      </c>
      <c r="B13" s="9">
        <f>SUM(B6:B12)</f>
        <v>7667</v>
      </c>
      <c r="C13" s="14">
        <f>SUM(C6:C12)</f>
        <v>7918</v>
      </c>
      <c r="D13" s="34">
        <f>(C13/B13)-1</f>
        <v>3.2737707056214926E-2</v>
      </c>
      <c r="E13" s="9">
        <f>SUM(E6:E12)</f>
        <v>101</v>
      </c>
      <c r="F13" s="14">
        <f>SUM(F6:F12)</f>
        <v>103</v>
      </c>
      <c r="G13" s="34">
        <f>(F13/E13)-1</f>
        <v>1.980198019801982E-2</v>
      </c>
      <c r="H13" s="14">
        <f>SUM(H6:H12)</f>
        <v>496</v>
      </c>
      <c r="I13" s="14">
        <f>SUM(I6:I12)</f>
        <v>513</v>
      </c>
      <c r="J13" s="34">
        <f>(I13/H13)-1</f>
        <v>3.4274193548387011E-2</v>
      </c>
      <c r="K13" s="14">
        <f>SUM(K6:K12)</f>
        <v>8917</v>
      </c>
      <c r="L13" s="14">
        <f>SUM(L6:L12)</f>
        <v>9254</v>
      </c>
      <c r="M13" s="28">
        <f>(L13/K13)-1</f>
        <v>3.7792979701693374E-2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9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9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9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9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9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7" spans="1:27" x14ac:dyDescent="0.2">
      <c r="G37" s="1"/>
    </row>
    <row r="48" spans="1:27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25" right="0.25" top="0.75" bottom="0.75" header="0.3" footer="0.3"/>
  <pageSetup paperSize="9" scale="86" orientation="portrait" verticalDpi="0" r:id="rId1"/>
  <ignoredErrors>
    <ignoredError sqref="B13:C13 E13:F13 H13:I13 K13:L13" formulaRange="1"/>
    <ignoredError sqref="D13 G13 J13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53214-7B5C-4B81-988E-19470424BCD3}">
  <sheetPr>
    <pageSetUpPr fitToPage="1"/>
  </sheetPr>
  <dimension ref="A1:AA48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13" width="7.85546875" style="3" customWidth="1"/>
    <col min="14" max="14" width="2.85546875" style="3" customWidth="1"/>
    <col min="15" max="16384" width="9.140625" style="3"/>
  </cols>
  <sheetData>
    <row r="1" spans="1:27" ht="6.75" customHeight="1" x14ac:dyDescent="0.2"/>
    <row r="2" spans="1:27" ht="18.95" customHeight="1" x14ac:dyDescent="0.25">
      <c r="A2" s="16" t="s">
        <v>159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8" t="str">
        <f>+'1'!A4</f>
        <v>Janeiro-março</v>
      </c>
      <c r="B4" s="241" t="s">
        <v>6</v>
      </c>
      <c r="C4" s="241"/>
      <c r="D4" s="241"/>
      <c r="E4" s="240" t="s">
        <v>31</v>
      </c>
      <c r="F4" s="241"/>
      <c r="G4" s="242"/>
      <c r="H4" s="241" t="s">
        <v>18</v>
      </c>
      <c r="I4" s="241"/>
      <c r="J4" s="241"/>
      <c r="K4" s="240" t="s">
        <v>20</v>
      </c>
      <c r="L4" s="241"/>
      <c r="M4" s="24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9"/>
      <c r="B5" s="130">
        <v>2023</v>
      </c>
      <c r="C5" s="131">
        <v>2024</v>
      </c>
      <c r="D5" s="132" t="s">
        <v>191</v>
      </c>
      <c r="E5" s="130">
        <v>2023</v>
      </c>
      <c r="F5" s="131">
        <v>2024</v>
      </c>
      <c r="G5" s="132" t="s">
        <v>191</v>
      </c>
      <c r="H5" s="130">
        <v>2023</v>
      </c>
      <c r="I5" s="131">
        <v>2024</v>
      </c>
      <c r="J5" s="132" t="s">
        <v>191</v>
      </c>
      <c r="K5" s="130">
        <v>2023</v>
      </c>
      <c r="L5" s="131">
        <v>2024</v>
      </c>
      <c r="M5" s="132" t="s">
        <v>191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51</v>
      </c>
      <c r="B6" s="38">
        <v>218</v>
      </c>
      <c r="C6" s="39">
        <v>225</v>
      </c>
      <c r="D6" s="40">
        <f>(C6/B6)-1</f>
        <v>3.2110091743119185E-2</v>
      </c>
      <c r="E6" s="44">
        <v>9</v>
      </c>
      <c r="F6" s="44">
        <v>8</v>
      </c>
      <c r="G6" s="43">
        <f>(F6/E6)-1</f>
        <v>-0.11111111111111116</v>
      </c>
      <c r="H6" s="38">
        <v>25</v>
      </c>
      <c r="I6" s="39">
        <v>21</v>
      </c>
      <c r="J6" s="40">
        <f>(I6/H6)-1</f>
        <v>-0.16000000000000003</v>
      </c>
      <c r="K6" s="44">
        <v>258</v>
      </c>
      <c r="L6" s="44">
        <v>263</v>
      </c>
      <c r="M6" s="48">
        <f>(L6/K6)-1</f>
        <v>1.9379844961240345E-2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52</v>
      </c>
      <c r="B7" s="41">
        <v>174</v>
      </c>
      <c r="C7" s="44">
        <v>124</v>
      </c>
      <c r="D7" s="45">
        <f t="shared" ref="D7:D13" si="0">(C7/B7)-1</f>
        <v>-0.28735632183908044</v>
      </c>
      <c r="E7" s="44">
        <v>13</v>
      </c>
      <c r="F7" s="44">
        <v>4</v>
      </c>
      <c r="G7" s="43">
        <f t="shared" ref="G7:G13" si="1">(F7/E7)-1</f>
        <v>-0.69230769230769229</v>
      </c>
      <c r="H7" s="41">
        <v>18</v>
      </c>
      <c r="I7" s="44">
        <v>15</v>
      </c>
      <c r="J7" s="45">
        <f t="shared" ref="J7:J13" si="2">(I7/H7)-1</f>
        <v>-0.16666666666666663</v>
      </c>
      <c r="K7" s="44">
        <v>188</v>
      </c>
      <c r="L7" s="44">
        <v>141</v>
      </c>
      <c r="M7" s="48">
        <f t="shared" ref="M7:M13" si="3">(L7/K7)-1</f>
        <v>-0.25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53</v>
      </c>
      <c r="B8" s="41">
        <v>898</v>
      </c>
      <c r="C8" s="44">
        <v>949</v>
      </c>
      <c r="D8" s="45">
        <f t="shared" si="0"/>
        <v>5.6792873051225046E-2</v>
      </c>
      <c r="E8" s="44">
        <v>9</v>
      </c>
      <c r="F8" s="44">
        <v>14</v>
      </c>
      <c r="G8" s="43">
        <f t="shared" si="1"/>
        <v>0.55555555555555558</v>
      </c>
      <c r="H8" s="41">
        <v>55</v>
      </c>
      <c r="I8" s="44">
        <v>58</v>
      </c>
      <c r="J8" s="45">
        <f t="shared" si="2"/>
        <v>5.4545454545454453E-2</v>
      </c>
      <c r="K8" s="44">
        <v>1069</v>
      </c>
      <c r="L8" s="44">
        <v>1123</v>
      </c>
      <c r="M8" s="48">
        <f t="shared" si="3"/>
        <v>5.0514499532273049E-2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54</v>
      </c>
      <c r="B9" s="41">
        <v>1258</v>
      </c>
      <c r="C9" s="44">
        <v>1332</v>
      </c>
      <c r="D9" s="45">
        <f t="shared" si="0"/>
        <v>5.8823529411764719E-2</v>
      </c>
      <c r="E9" s="44">
        <v>13</v>
      </c>
      <c r="F9" s="44">
        <v>7</v>
      </c>
      <c r="G9" s="43">
        <f t="shared" si="1"/>
        <v>-0.46153846153846156</v>
      </c>
      <c r="H9" s="41">
        <v>59</v>
      </c>
      <c r="I9" s="44">
        <v>62</v>
      </c>
      <c r="J9" s="45">
        <f t="shared" si="2"/>
        <v>5.0847457627118731E-2</v>
      </c>
      <c r="K9" s="44">
        <v>1466</v>
      </c>
      <c r="L9" s="44">
        <v>1548</v>
      </c>
      <c r="M9" s="48">
        <f t="shared" si="3"/>
        <v>5.5934515688949471E-2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55</v>
      </c>
      <c r="B10" s="41">
        <v>1433</v>
      </c>
      <c r="C10" s="44">
        <v>1479</v>
      </c>
      <c r="D10" s="45">
        <f t="shared" si="0"/>
        <v>3.2100488485694356E-2</v>
      </c>
      <c r="E10" s="44">
        <v>6</v>
      </c>
      <c r="F10" s="44">
        <v>13</v>
      </c>
      <c r="G10" s="43">
        <f t="shared" si="1"/>
        <v>1.1666666666666665</v>
      </c>
      <c r="H10" s="41">
        <v>85</v>
      </c>
      <c r="I10" s="44">
        <v>81</v>
      </c>
      <c r="J10" s="45">
        <f t="shared" si="2"/>
        <v>-4.705882352941182E-2</v>
      </c>
      <c r="K10" s="44">
        <v>1657</v>
      </c>
      <c r="L10" s="44">
        <v>1761</v>
      </c>
      <c r="M10" s="48">
        <f t="shared" si="3"/>
        <v>6.2764031382015695E-2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56</v>
      </c>
      <c r="B11" s="41">
        <v>1706</v>
      </c>
      <c r="C11" s="44">
        <v>1683</v>
      </c>
      <c r="D11" s="45">
        <f t="shared" si="0"/>
        <v>-1.348182883939042E-2</v>
      </c>
      <c r="E11" s="44">
        <v>13</v>
      </c>
      <c r="F11" s="44">
        <v>25</v>
      </c>
      <c r="G11" s="43">
        <f t="shared" si="1"/>
        <v>0.92307692307692313</v>
      </c>
      <c r="H11" s="41">
        <v>108</v>
      </c>
      <c r="I11" s="44">
        <v>125</v>
      </c>
      <c r="J11" s="45">
        <f t="shared" si="2"/>
        <v>0.15740740740740744</v>
      </c>
      <c r="K11" s="44">
        <v>2024</v>
      </c>
      <c r="L11" s="44">
        <v>1945</v>
      </c>
      <c r="M11" s="48">
        <f t="shared" si="3"/>
        <v>-3.9031620553359736E-2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57</v>
      </c>
      <c r="B12" s="41">
        <v>1479</v>
      </c>
      <c r="C12" s="44">
        <v>1580</v>
      </c>
      <c r="D12" s="45">
        <f t="shared" si="0"/>
        <v>6.8289384719405044E-2</v>
      </c>
      <c r="E12" s="44">
        <v>26</v>
      </c>
      <c r="F12" s="44">
        <v>24</v>
      </c>
      <c r="G12" s="43">
        <f t="shared" si="1"/>
        <v>-7.6923076923076872E-2</v>
      </c>
      <c r="H12" s="41">
        <v>106</v>
      </c>
      <c r="I12" s="44">
        <v>109</v>
      </c>
      <c r="J12" s="45">
        <f t="shared" si="2"/>
        <v>2.8301886792452935E-2</v>
      </c>
      <c r="K12" s="44">
        <v>1699</v>
      </c>
      <c r="L12" s="44">
        <v>1839</v>
      </c>
      <c r="M12" s="48">
        <f t="shared" si="3"/>
        <v>8.2401412595644485E-2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x14ac:dyDescent="0.2">
      <c r="A13" s="56" t="s">
        <v>140</v>
      </c>
      <c r="B13" s="41">
        <v>501</v>
      </c>
      <c r="C13" s="44">
        <v>546</v>
      </c>
      <c r="D13" s="45">
        <f t="shared" si="0"/>
        <v>8.9820359281437057E-2</v>
      </c>
      <c r="E13" s="44">
        <v>12</v>
      </c>
      <c r="F13" s="44">
        <v>8</v>
      </c>
      <c r="G13" s="43">
        <f t="shared" si="1"/>
        <v>-0.33333333333333337</v>
      </c>
      <c r="H13" s="41">
        <v>40</v>
      </c>
      <c r="I13" s="44">
        <v>42</v>
      </c>
      <c r="J13" s="45">
        <f t="shared" si="2"/>
        <v>5.0000000000000044E-2</v>
      </c>
      <c r="K13" s="44">
        <v>556</v>
      </c>
      <c r="L13" s="44">
        <v>634</v>
      </c>
      <c r="M13" s="48">
        <f t="shared" si="3"/>
        <v>0.14028776978417268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thickBot="1" x14ac:dyDescent="0.25">
      <c r="A14" s="13" t="s">
        <v>35</v>
      </c>
      <c r="B14" s="9">
        <f>SUM(B6:B13)</f>
        <v>7667</v>
      </c>
      <c r="C14" s="14">
        <f>SUM(C6:C13)</f>
        <v>7918</v>
      </c>
      <c r="D14" s="34">
        <f>(C14/B14)-1</f>
        <v>3.2737707056214926E-2</v>
      </c>
      <c r="E14" s="14">
        <f>SUM(E6:E13)</f>
        <v>101</v>
      </c>
      <c r="F14" s="14">
        <f>SUM(F6:F13)</f>
        <v>103</v>
      </c>
      <c r="G14" s="28">
        <f>(F14/E14)-1</f>
        <v>1.980198019801982E-2</v>
      </c>
      <c r="H14" s="9">
        <f>SUM(H6:H13)</f>
        <v>496</v>
      </c>
      <c r="I14" s="14">
        <f>SUM(I6:I13)</f>
        <v>513</v>
      </c>
      <c r="J14" s="34">
        <f>(I14/H14)-1</f>
        <v>3.4274193548387011E-2</v>
      </c>
      <c r="K14" s="14">
        <f>SUM(K6:K13)</f>
        <v>8917</v>
      </c>
      <c r="L14" s="14">
        <f>SUM(L6:L13)</f>
        <v>9254</v>
      </c>
      <c r="M14" s="28">
        <f>(L14/K14)-1</f>
        <v>3.7792979701693374E-2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37" spans="7:9" x14ac:dyDescent="0.2">
      <c r="G37" s="1"/>
    </row>
    <row r="48" spans="7:9" x14ac:dyDescent="0.2">
      <c r="I48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verticalDpi="0" r:id="rId1"/>
  <ignoredErrors>
    <ignoredError sqref="B14:C14 E14:F14 H14:I14 K14:L14" formulaRange="1"/>
    <ignoredError sqref="D14 G14 J14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B1EE-8EA8-447F-A172-8EA1173EAE05}">
  <sheetPr>
    <pageSetUpPr fitToPage="1"/>
  </sheetPr>
  <dimension ref="A1:AA47"/>
  <sheetViews>
    <sheetView showGridLines="0" zoomScaleNormal="100" workbookViewId="0"/>
  </sheetViews>
  <sheetFormatPr defaultColWidth="9.140625" defaultRowHeight="12" x14ac:dyDescent="0.2"/>
  <cols>
    <col min="1" max="1" width="18.7109375" style="3" customWidth="1"/>
    <col min="2" max="6" width="7.85546875" style="3" customWidth="1"/>
    <col min="7" max="7" width="9.140625" style="3" customWidth="1"/>
    <col min="8" max="9" width="7.85546875" style="3" customWidth="1"/>
    <col min="10" max="10" width="8.140625" style="3" customWidth="1"/>
    <col min="11" max="13" width="7.85546875" style="3" customWidth="1"/>
    <col min="14" max="14" width="2.28515625" style="3" customWidth="1"/>
    <col min="15" max="16384" width="9.140625" style="3"/>
  </cols>
  <sheetData>
    <row r="1" spans="1:27" ht="6.75" customHeight="1" x14ac:dyDescent="0.2"/>
    <row r="2" spans="1:27" ht="18.95" customHeight="1" x14ac:dyDescent="0.25">
      <c r="A2" s="16" t="s">
        <v>160</v>
      </c>
      <c r="B2" s="17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95" customHeight="1" thickBot="1" x14ac:dyDescent="0.25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95" customHeight="1" x14ac:dyDescent="0.2">
      <c r="A4" s="238" t="str">
        <f>+'1'!A4</f>
        <v>Janeiro-março</v>
      </c>
      <c r="B4" s="240" t="s">
        <v>6</v>
      </c>
      <c r="C4" s="241"/>
      <c r="D4" s="242"/>
      <c r="E4" s="240" t="s">
        <v>31</v>
      </c>
      <c r="F4" s="241"/>
      <c r="G4" s="242"/>
      <c r="H4" s="241" t="s">
        <v>18</v>
      </c>
      <c r="I4" s="241"/>
      <c r="J4" s="241"/>
      <c r="K4" s="240" t="s">
        <v>20</v>
      </c>
      <c r="L4" s="241"/>
      <c r="M4" s="24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 x14ac:dyDescent="0.2">
      <c r="A5" s="239"/>
      <c r="B5" s="130">
        <v>2023</v>
      </c>
      <c r="C5" s="131">
        <v>2024</v>
      </c>
      <c r="D5" s="132" t="s">
        <v>191</v>
      </c>
      <c r="E5" s="130">
        <v>2023</v>
      </c>
      <c r="F5" s="131">
        <v>2024</v>
      </c>
      <c r="G5" s="132" t="s">
        <v>191</v>
      </c>
      <c r="H5" s="130">
        <v>2023</v>
      </c>
      <c r="I5" s="131">
        <v>2024</v>
      </c>
      <c r="J5" s="132" t="s">
        <v>191</v>
      </c>
      <c r="K5" s="130">
        <v>2023</v>
      </c>
      <c r="L5" s="131">
        <v>2024</v>
      </c>
      <c r="M5" s="132" t="s">
        <v>191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95" customHeight="1" x14ac:dyDescent="0.2">
      <c r="A6" s="56" t="s">
        <v>58</v>
      </c>
      <c r="B6" s="38">
        <v>6531</v>
      </c>
      <c r="C6" s="39">
        <v>5382</v>
      </c>
      <c r="D6" s="40">
        <f>(C6/B6)-1</f>
        <v>-0.17593017914561326</v>
      </c>
      <c r="E6" s="44">
        <v>85</v>
      </c>
      <c r="F6" s="44">
        <v>78</v>
      </c>
      <c r="G6" s="43">
        <f>(F6/E6)-1</f>
        <v>-8.2352941176470629E-2</v>
      </c>
      <c r="H6" s="38">
        <v>444</v>
      </c>
      <c r="I6" s="39">
        <v>375</v>
      </c>
      <c r="J6" s="40">
        <f>(I6/H6)-1</f>
        <v>-0.15540540540540537</v>
      </c>
      <c r="K6" s="44">
        <v>7567</v>
      </c>
      <c r="L6" s="44">
        <v>6188</v>
      </c>
      <c r="M6" s="43">
        <f>(L6/K6)-1</f>
        <v>-0.18223866790009247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95" customHeight="1" x14ac:dyDescent="0.2">
      <c r="A7" s="56" t="s">
        <v>59</v>
      </c>
      <c r="B7" s="41">
        <v>1080</v>
      </c>
      <c r="C7" s="44">
        <v>2421</v>
      </c>
      <c r="D7" s="45">
        <f t="shared" ref="D7:D12" si="0">(C7/B7)-1</f>
        <v>1.2416666666666667</v>
      </c>
      <c r="E7" s="44">
        <v>15</v>
      </c>
      <c r="F7" s="44">
        <v>22</v>
      </c>
      <c r="G7" s="43">
        <f t="shared" ref="G7:G8" si="1">(F7/E7)-1</f>
        <v>0.46666666666666656</v>
      </c>
      <c r="H7" s="41">
        <v>49</v>
      </c>
      <c r="I7" s="44">
        <v>130</v>
      </c>
      <c r="J7" s="45">
        <f t="shared" ref="J7:J9" si="2">(I7/H7)-1</f>
        <v>1.6530612244897958</v>
      </c>
      <c r="K7" s="44">
        <v>1286</v>
      </c>
      <c r="L7" s="44">
        <v>2931</v>
      </c>
      <c r="M7" s="43">
        <f t="shared" ref="M7:M12" si="3">(L7/K7)-1</f>
        <v>1.2791601866251945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95" customHeight="1" x14ac:dyDescent="0.2">
      <c r="A8" s="56" t="s">
        <v>60</v>
      </c>
      <c r="B8" s="41">
        <v>30</v>
      </c>
      <c r="C8" s="44">
        <v>59</v>
      </c>
      <c r="D8" s="45">
        <f t="shared" si="0"/>
        <v>0.96666666666666656</v>
      </c>
      <c r="E8" s="44">
        <v>1</v>
      </c>
      <c r="F8" s="44">
        <v>1</v>
      </c>
      <c r="G8" s="43">
        <f t="shared" si="1"/>
        <v>0</v>
      </c>
      <c r="H8" s="41">
        <v>2</v>
      </c>
      <c r="I8" s="44">
        <v>5</v>
      </c>
      <c r="J8" s="45">
        <f t="shared" si="2"/>
        <v>1.5</v>
      </c>
      <c r="K8" s="44">
        <v>33</v>
      </c>
      <c r="L8" s="44">
        <v>69</v>
      </c>
      <c r="M8" s="43">
        <f t="shared" si="3"/>
        <v>1.0909090909090908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95" customHeight="1" x14ac:dyDescent="0.2">
      <c r="A9" s="56" t="s">
        <v>61</v>
      </c>
      <c r="B9" s="41">
        <v>7</v>
      </c>
      <c r="C9" s="44">
        <v>22</v>
      </c>
      <c r="D9" s="45">
        <f t="shared" si="0"/>
        <v>2.1428571428571428</v>
      </c>
      <c r="E9" s="44">
        <v>0</v>
      </c>
      <c r="F9" s="44">
        <v>2</v>
      </c>
      <c r="G9" s="43" t="s">
        <v>132</v>
      </c>
      <c r="H9" s="41">
        <v>1</v>
      </c>
      <c r="I9" s="44">
        <v>1</v>
      </c>
      <c r="J9" s="45">
        <f t="shared" si="2"/>
        <v>0</v>
      </c>
      <c r="K9" s="44">
        <v>9</v>
      </c>
      <c r="L9" s="44">
        <v>22</v>
      </c>
      <c r="M9" s="43">
        <f t="shared" si="3"/>
        <v>1.4444444444444446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95" customHeight="1" x14ac:dyDescent="0.2">
      <c r="A10" s="56" t="s">
        <v>62</v>
      </c>
      <c r="B10" s="41">
        <v>11</v>
      </c>
      <c r="C10" s="44">
        <v>4</v>
      </c>
      <c r="D10" s="45">
        <f t="shared" si="0"/>
        <v>-0.63636363636363635</v>
      </c>
      <c r="E10" s="44">
        <v>0</v>
      </c>
      <c r="F10" s="44">
        <v>0</v>
      </c>
      <c r="G10" s="43" t="s">
        <v>132</v>
      </c>
      <c r="H10" s="41">
        <v>0</v>
      </c>
      <c r="I10" s="44">
        <v>0</v>
      </c>
      <c r="J10" s="45" t="s">
        <v>132</v>
      </c>
      <c r="K10" s="44">
        <v>13</v>
      </c>
      <c r="L10" s="44">
        <v>8</v>
      </c>
      <c r="M10" s="43">
        <f t="shared" si="3"/>
        <v>-0.38461538461538458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95" customHeight="1" x14ac:dyDescent="0.2">
      <c r="A11" s="56" t="s">
        <v>63</v>
      </c>
      <c r="B11" s="41">
        <v>6</v>
      </c>
      <c r="C11" s="44">
        <v>12</v>
      </c>
      <c r="D11" s="45">
        <f t="shared" si="0"/>
        <v>1</v>
      </c>
      <c r="E11" s="44">
        <v>0</v>
      </c>
      <c r="F11" s="44">
        <v>0</v>
      </c>
      <c r="G11" s="43" t="s">
        <v>132</v>
      </c>
      <c r="H11" s="41">
        <v>0</v>
      </c>
      <c r="I11" s="44">
        <v>1</v>
      </c>
      <c r="J11" s="45" t="s">
        <v>132</v>
      </c>
      <c r="K11" s="44">
        <v>7</v>
      </c>
      <c r="L11" s="44">
        <v>18</v>
      </c>
      <c r="M11" s="43">
        <f t="shared" si="3"/>
        <v>1.5714285714285716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95" customHeight="1" x14ac:dyDescent="0.2">
      <c r="A12" s="56" t="s">
        <v>64</v>
      </c>
      <c r="B12" s="41">
        <v>2</v>
      </c>
      <c r="C12" s="44">
        <v>18</v>
      </c>
      <c r="D12" s="45">
        <f t="shared" si="0"/>
        <v>8</v>
      </c>
      <c r="E12" s="44">
        <v>0</v>
      </c>
      <c r="F12" s="44">
        <v>0</v>
      </c>
      <c r="G12" s="43" t="s">
        <v>132</v>
      </c>
      <c r="H12" s="41">
        <v>0</v>
      </c>
      <c r="I12" s="44">
        <v>1</v>
      </c>
      <c r="J12" s="163" t="s">
        <v>132</v>
      </c>
      <c r="K12" s="44">
        <v>2</v>
      </c>
      <c r="L12" s="44">
        <v>18</v>
      </c>
      <c r="M12" s="43">
        <f t="shared" si="3"/>
        <v>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95" customHeight="1" thickBot="1" x14ac:dyDescent="0.25">
      <c r="A13" s="13" t="s">
        <v>35</v>
      </c>
      <c r="B13" s="9">
        <f>SUM(B6:B12)</f>
        <v>7667</v>
      </c>
      <c r="C13" s="14">
        <f>SUM(C6:C12)</f>
        <v>7918</v>
      </c>
      <c r="D13" s="34">
        <f>(C13/B13)-1</f>
        <v>3.2737707056214926E-2</v>
      </c>
      <c r="E13" s="14">
        <f>SUM(E6:E12)</f>
        <v>101</v>
      </c>
      <c r="F13" s="14">
        <f>SUM(F6:F12)</f>
        <v>103</v>
      </c>
      <c r="G13" s="28">
        <f>(F13/E13)-1</f>
        <v>1.980198019801982E-2</v>
      </c>
      <c r="H13" s="9">
        <f>SUM(H6:H12)</f>
        <v>496</v>
      </c>
      <c r="I13" s="14">
        <f>SUM(I6:I12)</f>
        <v>513</v>
      </c>
      <c r="J13" s="34">
        <f>(I13/H13)-1</f>
        <v>3.4274193548387011E-2</v>
      </c>
      <c r="K13" s="14">
        <f>SUM(K6:K12)</f>
        <v>8917</v>
      </c>
      <c r="L13" s="14">
        <f>SUM(L6:L12)</f>
        <v>9254</v>
      </c>
      <c r="M13" s="28">
        <f>(L13/K13)-1</f>
        <v>3.7792979701693374E-2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9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36" spans="7:9" x14ac:dyDescent="0.2">
      <c r="G36" s="1"/>
    </row>
    <row r="47" spans="7:9" x14ac:dyDescent="0.2">
      <c r="I47" s="1"/>
    </row>
  </sheetData>
  <mergeCells count="5">
    <mergeCell ref="A4:A5"/>
    <mergeCell ref="B4:D4"/>
    <mergeCell ref="E4:G4"/>
    <mergeCell ref="H4:J4"/>
    <mergeCell ref="K4:M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verticalDpi="0" r:id="rId1"/>
  <ignoredErrors>
    <ignoredError sqref="B13:C13 E13:F13 H13:I13 K13:L13" formulaRange="1"/>
    <ignoredError sqref="D13 G13 J13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08416A4734AE468DE7A17AC95841D2" ma:contentTypeVersion="1" ma:contentTypeDescription="Create a new document." ma:contentTypeScope="" ma:versionID="7a045c568ba19301349a5fa17e18c52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8008BC-A8A1-4A3F-95B5-35260415D0E6}"/>
</file>

<file path=customXml/itemProps2.xml><?xml version="1.0" encoding="utf-8"?>
<ds:datastoreItem xmlns:ds="http://schemas.openxmlformats.org/officeDocument/2006/customXml" ds:itemID="{41FB3A12-58A3-42B8-8AED-3E9041F547C1}"/>
</file>

<file path=customXml/itemProps3.xml><?xml version="1.0" encoding="utf-8"?>
<ds:datastoreItem xmlns:ds="http://schemas.openxmlformats.org/officeDocument/2006/customXml" ds:itemID="{69A67D59-EFA9-4F23-803B-49494BF69D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25</vt:i4>
      </vt:variant>
    </vt:vector>
  </HeadingPairs>
  <TitlesOfParts>
    <vt:vector size="25" baseType="lpstr">
      <vt:lpstr> Índice</vt:lpstr>
      <vt:lpstr>Siglas</vt:lpstr>
      <vt:lpstr>1</vt:lpstr>
      <vt:lpstr>2</vt:lpstr>
      <vt:lpstr>3</vt:lpstr>
      <vt:lpstr>4 e 5</vt:lpstr>
      <vt:lpstr>6</vt:lpstr>
      <vt:lpstr>7</vt:lpstr>
      <vt:lpstr>8</vt:lpstr>
      <vt:lpstr>9 e 10</vt:lpstr>
      <vt:lpstr>11 e 12</vt:lpstr>
      <vt:lpstr>13 e 14</vt:lpstr>
      <vt:lpstr>15</vt:lpstr>
      <vt:lpstr>16 e 17</vt:lpstr>
      <vt:lpstr>18</vt:lpstr>
      <vt:lpstr>19 e 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Lisete Pinto Fernandes</dc:creator>
  <cp:lastModifiedBy>Lisete Pinto Fernandes</cp:lastModifiedBy>
  <cp:lastPrinted>2023-11-07T10:26:09Z</cp:lastPrinted>
  <dcterms:created xsi:type="dcterms:W3CDTF">2023-02-10T10:46:51Z</dcterms:created>
  <dcterms:modified xsi:type="dcterms:W3CDTF">2024-07-11T08:39:45Z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0x010100ED08416A4734AE468DE7A17AC95841D2</vt:lpwstr>
  </property>
</Properties>
</file>